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uario\Desktop\Estados Financieros  Madero 2021\"/>
    </mc:Choice>
  </mc:AlternateContent>
  <bookViews>
    <workbookView xWindow="0" yWindow="0" windowWidth="28800" windowHeight="11805"/>
  </bookViews>
  <sheets>
    <sheet name="FE" sheetId="5" r:id="rId1"/>
  </sheets>
  <externalReferences>
    <externalReference r:id="rId2"/>
    <externalReference r:id="rId3"/>
  </externalReferences>
  <definedNames>
    <definedName name="_xlnm.Print_Area" localSheetId="0">FE!$A$1:$E$129</definedName>
    <definedName name="_xlnm.Print_Titles" localSheetId="0">FE!$6:$6</definedName>
  </definedNames>
  <calcPr calcId="152511"/>
</workbook>
</file>

<file path=xl/calcChain.xml><?xml version="1.0" encoding="utf-8"?>
<calcChain xmlns="http://schemas.openxmlformats.org/spreadsheetml/2006/main">
  <c r="C85" i="5" l="1"/>
  <c r="C84" i="5"/>
  <c r="C83" i="5"/>
  <c r="C81" i="5"/>
  <c r="C79" i="5"/>
  <c r="C74" i="5"/>
  <c r="C71" i="5"/>
  <c r="C67" i="5"/>
  <c r="C64" i="5"/>
  <c r="C60" i="5"/>
  <c r="C59" i="5"/>
  <c r="C51" i="5"/>
  <c r="C34" i="5"/>
  <c r="C33" i="5"/>
  <c r="C32" i="5"/>
  <c r="C31" i="5"/>
  <c r="C23" i="5"/>
  <c r="C22" i="5"/>
  <c r="C12" i="5"/>
  <c r="C11" i="5"/>
  <c r="C8" i="5"/>
</calcChain>
</file>

<file path=xl/sharedStrings.xml><?xml version="1.0" encoding="utf-8"?>
<sst xmlns="http://schemas.openxmlformats.org/spreadsheetml/2006/main" count="119" uniqueCount="68">
  <si>
    <t>DEL 01 DE ENERO DEL 2021 AL 31 DE DICIEMBRE DEL 2021</t>
  </si>
  <si>
    <t>CONCEPTO</t>
  </si>
  <si>
    <t>01/01/2021 AL 31/12/2021</t>
  </si>
  <si>
    <t>NOTAS</t>
  </si>
  <si>
    <t>Flujos de Efectivo de las Actividades de Gestión</t>
  </si>
  <si>
    <t>Origen</t>
  </si>
  <si>
    <t>Impuestos</t>
  </si>
  <si>
    <t>Contribuciones de mejoras</t>
  </si>
  <si>
    <t>Derechos</t>
  </si>
  <si>
    <t>Productos de Tipo Corriente</t>
  </si>
  <si>
    <t>Aprovechamientos de Tipo Corriente</t>
  </si>
  <si>
    <t>Ingresos por Ventas de Bienes y Servicios Producidos en Establecimientos del Gobierno</t>
  </si>
  <si>
    <t>Otras Contribuciones Causadas en Ejercicios Anteriores</t>
  </si>
  <si>
    <t>Participaciones y Aportaciones</t>
  </si>
  <si>
    <t>Participaciones</t>
  </si>
  <si>
    <t>Aportaciones</t>
  </si>
  <si>
    <t>Convenios</t>
  </si>
  <si>
    <t>Transferencias, Asignaciones y Subsidios y Otras Ayudas</t>
  </si>
  <si>
    <t>Transferencias Internas y Asignaciones al Sector Público</t>
  </si>
  <si>
    <t>Transferencias al Resto del Sector Público</t>
  </si>
  <si>
    <t>Subsidios y Subvenciones</t>
  </si>
  <si>
    <t>Ayudas Sociales</t>
  </si>
  <si>
    <t>Pensiones y Jubilaciones</t>
  </si>
  <si>
    <t xml:space="preserve">Otros Ingresos y Beneficios </t>
  </si>
  <si>
    <t>Aplicación</t>
  </si>
  <si>
    <t>Servicios Personales</t>
  </si>
  <si>
    <t>Materiales y Suministros</t>
  </si>
  <si>
    <t>Servicios Generales</t>
  </si>
  <si>
    <t>Transferencias, Asignaciones, Subsidios y Otras Ayudas</t>
  </si>
  <si>
    <t>Transferencias a Fideicomisos, Mandatos y Contratos Análogos</t>
  </si>
  <si>
    <t>Transferencias a la Seguridad Social</t>
  </si>
  <si>
    <t>Donativos</t>
  </si>
  <si>
    <t>Transferencias al Exterior</t>
  </si>
  <si>
    <t>Flujos netos de Efectivo por Actividades de Operación</t>
  </si>
  <si>
    <t>Flujos de Efectivo de las Actividades de Inversión</t>
  </si>
  <si>
    <t>Contribuciones de Capital</t>
  </si>
  <si>
    <t>Venta de Activos Físicos</t>
  </si>
  <si>
    <t>Otros</t>
  </si>
  <si>
    <t>Bienes Inmuebles y Muebles</t>
  </si>
  <si>
    <t>H1-EFE-02</t>
  </si>
  <si>
    <t>Construcciones en Proceso (Obra Pública)</t>
  </si>
  <si>
    <t>Flujos netos de Efectivo por Actividades de Inversión</t>
  </si>
  <si>
    <t>Flujo de Efectivo de las Actividades de Financiamiento</t>
  </si>
  <si>
    <t>Endeudamiento Neto</t>
  </si>
  <si>
    <t>Interno</t>
  </si>
  <si>
    <t>Externo</t>
  </si>
  <si>
    <t>Incremento de Otros Pasivos</t>
  </si>
  <si>
    <t>Disminución de Activos Financieros</t>
  </si>
  <si>
    <t>Incremento de Activos Financieros</t>
  </si>
  <si>
    <t>Servicios de la Deuda</t>
  </si>
  <si>
    <t>Disminución de otros Pasivos</t>
  </si>
  <si>
    <t>Flujos netos de Efectivo por Actividades de Financiamiento</t>
  </si>
  <si>
    <t>Incremento/Dismunición Neta en el Efectivo y Equivalentes al Efectivo</t>
  </si>
  <si>
    <t>Efectivo y Equivalentes al Efectivo al Inicio del Ejercicio</t>
  </si>
  <si>
    <t>H1-EFE-01</t>
  </si>
  <si>
    <t>Efectivo y Equivalentes al Efectivo al Final del Ejercicio</t>
  </si>
  <si>
    <t>C. FLOYLAN ALCAUTER IBARRA</t>
  </si>
  <si>
    <t>L.C. VIANEY AVILA CORTES</t>
  </si>
  <si>
    <t>Presidente Municipal</t>
  </si>
  <si>
    <t>Sindico Municipal</t>
  </si>
  <si>
    <t>L.C. SAMUEL ROJAS ZAMUDIO</t>
  </si>
  <si>
    <t>LIC. RAYMUNDO DAVID MARTINEZ SALGADO</t>
  </si>
  <si>
    <t>Tesorero Municipal</t>
  </si>
  <si>
    <t>Contralor Municipal</t>
  </si>
  <si>
    <t xml:space="preserve"> -   </t>
  </si>
  <si>
    <t>"Bajo protesta de decir verdad, declaramos que este reporte y sus notas son razonablemente correctos, y son responsabilidad del emisor."</t>
  </si>
  <si>
    <t>MUNICIPIO DE MADERO, MICHOACÁN Y ORGANISMOS DESCENTRALIZADOS</t>
  </si>
  <si>
    <t>Estado de Flujos de Efectivo Consolidados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</si>
</sst>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4" formatCode="_-&quot;$&quot;* #,##0.00_-;\-&quot;$&quot;* #,##0.00_-;_-&quot;$&quot;* &quot;-&quot;??_-;_-@_-"/>
    <numFmt numFmtId="43" formatCode="_-* #,##0.00_-;\-* #,##0.00_-;_-* &quot;-&quot;??_-;_-@_-"/>
  </numFmts>
  <fonts count="7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23">
    <border>
      <left/>
      <right/>
      <top/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/>
      <right style="hair">
        <color indexed="64"/>
      </right>
      <top style="thin">
        <color indexed="64"/>
      </top>
      <bottom/>
      <diagonal/>
    </border>
    <border>
      <left/>
      <right style="hair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hair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 style="hair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4">
    <xf numFmtId="0" fontId="0" fillId="0" borderId="0"/>
    <xf numFmtId="43" fontId="2" fillId="0" borderId="0"/>
    <xf numFmtId="44" fontId="2" fillId="0" borderId="0"/>
    <xf numFmtId="0" fontId="1" fillId="0" borderId="0"/>
  </cellStyleXfs>
  <cellXfs count="54">
    <xf numFmtId="0" fontId="0" fillId="0" borderId="0" xfId="0"/>
    <xf numFmtId="0" fontId="0" fillId="0" borderId="0" xfId="0" applyAlignment="1">
      <alignment vertical="center"/>
    </xf>
    <xf numFmtId="4" fontId="3" fillId="0" borderId="0" xfId="0" applyNumberFormat="1" applyFont="1" applyAlignment="1">
      <alignment horizontal="right" vertical="center"/>
    </xf>
    <xf numFmtId="0" fontId="0" fillId="0" borderId="0" xfId="0" applyAlignment="1">
      <alignment vertical="center"/>
    </xf>
    <xf numFmtId="4" fontId="3" fillId="0" borderId="1" xfId="0" applyNumberFormat="1" applyFont="1" applyBorder="1" applyAlignment="1">
      <alignment horizontal="right" vertical="center"/>
    </xf>
    <xf numFmtId="0" fontId="0" fillId="0" borderId="0" xfId="0" applyAlignment="1">
      <alignment horizontal="left" vertical="center"/>
    </xf>
    <xf numFmtId="0" fontId="0" fillId="0" borderId="0" xfId="0" applyAlignment="1">
      <alignment vertical="center"/>
    </xf>
    <xf numFmtId="4" fontId="0" fillId="0" borderId="0" xfId="0" applyNumberFormat="1" applyAlignment="1">
      <alignment horizontal="right" vertical="center"/>
    </xf>
    <xf numFmtId="43" fontId="3" fillId="0" borderId="2" xfId="1" applyFont="1" applyBorder="1" applyAlignment="1">
      <alignment horizontal="right" vertical="center"/>
    </xf>
    <xf numFmtId="43" fontId="2" fillId="0" borderId="2" xfId="1" applyBorder="1" applyAlignment="1">
      <alignment horizontal="right" vertical="center"/>
    </xf>
    <xf numFmtId="43" fontId="3" fillId="0" borderId="2" xfId="1" applyFont="1" applyBorder="1" applyAlignment="1">
      <alignment horizontal="right" vertical="center" wrapText="1"/>
    </xf>
    <xf numFmtId="0" fontId="0" fillId="0" borderId="0" xfId="0" applyAlignment="1">
      <alignment horizontal="left" vertical="center"/>
    </xf>
    <xf numFmtId="0" fontId="0" fillId="0" borderId="0" xfId="0" applyAlignment="1">
      <alignment horizontal="left" vertical="center"/>
    </xf>
    <xf numFmtId="0" fontId="3" fillId="0" borderId="0" xfId="0" applyFont="1" applyAlignment="1">
      <alignment horizontal="center" vertical="center" wrapText="1"/>
    </xf>
    <xf numFmtId="0" fontId="0" fillId="0" borderId="0" xfId="0" applyAlignment="1">
      <alignment vertical="center" wrapText="1"/>
    </xf>
    <xf numFmtId="0" fontId="3" fillId="0" borderId="0" xfId="0" applyFont="1" applyAlignment="1">
      <alignment horizontal="left" vertical="center" wrapText="1"/>
    </xf>
    <xf numFmtId="0" fontId="0" fillId="0" borderId="0" xfId="0" applyAlignment="1">
      <alignment horizontal="left" vertical="center" wrapText="1"/>
    </xf>
    <xf numFmtId="0" fontId="4" fillId="2" borderId="7" xfId="0" applyFont="1" applyFill="1" applyBorder="1" applyAlignment="1">
      <alignment horizontal="center" vertical="center" wrapText="1"/>
    </xf>
    <xf numFmtId="0" fontId="4" fillId="2" borderId="8" xfId="0" applyFont="1" applyFill="1" applyBorder="1" applyAlignment="1">
      <alignment horizontal="center" vertical="center" wrapText="1"/>
    </xf>
    <xf numFmtId="0" fontId="3" fillId="2" borderId="9" xfId="0" applyFont="1" applyFill="1" applyBorder="1" applyAlignment="1">
      <alignment horizontal="left" vertical="center" wrapText="1"/>
    </xf>
    <xf numFmtId="0" fontId="0" fillId="0" borderId="11" xfId="0" applyBorder="1" applyAlignment="1">
      <alignment horizontal="left" vertical="center"/>
    </xf>
    <xf numFmtId="43" fontId="0" fillId="0" borderId="13" xfId="0" applyNumberFormat="1" applyBorder="1" applyAlignment="1">
      <alignment horizontal="left" vertical="center"/>
    </xf>
    <xf numFmtId="44" fontId="2" fillId="0" borderId="13" xfId="2" applyBorder="1" applyAlignment="1">
      <alignment horizontal="left" vertical="center"/>
    </xf>
    <xf numFmtId="43" fontId="3" fillId="0" borderId="16" xfId="1" applyFont="1" applyBorder="1" applyAlignment="1">
      <alignment horizontal="right" vertical="center"/>
    </xf>
    <xf numFmtId="44" fontId="2" fillId="0" borderId="17" xfId="2" applyBorder="1" applyAlignment="1">
      <alignment horizontal="left" vertical="center"/>
    </xf>
    <xf numFmtId="0" fontId="6" fillId="0" borderId="0" xfId="0" applyFont="1" applyAlignment="1">
      <alignment vertical="center"/>
    </xf>
    <xf numFmtId="0" fontId="0" fillId="0" borderId="12" xfId="0" applyBorder="1" applyAlignment="1">
      <alignment horizontal="left" vertical="center" wrapText="1"/>
    </xf>
    <xf numFmtId="0" fontId="0" fillId="0" borderId="4" xfId="0" applyBorder="1" applyAlignment="1">
      <alignment horizontal="left" vertical="center" wrapText="1"/>
    </xf>
    <xf numFmtId="0" fontId="0" fillId="0" borderId="12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left" vertical="center" wrapText="1"/>
    </xf>
    <xf numFmtId="0" fontId="3" fillId="0" borderId="4" xfId="0" applyFont="1" applyBorder="1" applyAlignment="1">
      <alignment horizontal="left" vertical="center" wrapText="1"/>
    </xf>
    <xf numFmtId="0" fontId="3" fillId="0" borderId="14" xfId="0" applyFont="1" applyBorder="1" applyAlignment="1">
      <alignment horizontal="left" vertical="center" wrapText="1"/>
    </xf>
    <xf numFmtId="0" fontId="0" fillId="0" borderId="15" xfId="0" applyBorder="1" applyAlignment="1">
      <alignment horizontal="left" vertical="center" wrapText="1"/>
    </xf>
    <xf numFmtId="0" fontId="5" fillId="2" borderId="18" xfId="0" applyFont="1" applyFill="1" applyBorder="1" applyAlignment="1">
      <alignment horizontal="center" vertical="center" wrapText="1"/>
    </xf>
    <xf numFmtId="0" fontId="5" fillId="2" borderId="19" xfId="0" applyFont="1" applyFill="1" applyBorder="1" applyAlignment="1">
      <alignment horizontal="center" vertical="center" wrapText="1"/>
    </xf>
    <xf numFmtId="0" fontId="5" fillId="2" borderId="20" xfId="0" applyFont="1" applyFill="1" applyBorder="1" applyAlignment="1">
      <alignment horizontal="center" vertical="center" wrapText="1"/>
    </xf>
    <xf numFmtId="0" fontId="3" fillId="2" borderId="14" xfId="0" applyFont="1" applyFill="1" applyBorder="1" applyAlignment="1">
      <alignment horizontal="center" vertical="center" wrapText="1"/>
    </xf>
    <xf numFmtId="0" fontId="3" fillId="2" borderId="21" xfId="0" applyFont="1" applyFill="1" applyBorder="1" applyAlignment="1">
      <alignment horizontal="center" vertical="center" wrapText="1"/>
    </xf>
    <xf numFmtId="0" fontId="3" fillId="2" borderId="22" xfId="0" applyFont="1" applyFill="1" applyBorder="1" applyAlignment="1">
      <alignment horizontal="center" vertical="center" wrapText="1"/>
    </xf>
    <xf numFmtId="0" fontId="5" fillId="2" borderId="12" xfId="0" applyFont="1" applyFill="1" applyBorder="1" applyAlignment="1">
      <alignment horizontal="center" vertical="center" wrapText="1"/>
    </xf>
    <xf numFmtId="0" fontId="5" fillId="2" borderId="0" xfId="0" applyFont="1" applyFill="1" applyBorder="1" applyAlignment="1">
      <alignment horizontal="center" vertical="center" wrapText="1"/>
    </xf>
    <xf numFmtId="0" fontId="5" fillId="2" borderId="11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3" fillId="0" borderId="10" xfId="0" applyFont="1" applyBorder="1" applyAlignment="1">
      <alignment horizontal="left" vertical="center" wrapText="1"/>
    </xf>
    <xf numFmtId="0" fontId="3" fillId="0" borderId="3" xfId="0" applyFont="1" applyBorder="1" applyAlignment="1">
      <alignment horizontal="left" vertical="center" wrapText="1"/>
    </xf>
    <xf numFmtId="0" fontId="0" fillId="0" borderId="0" xfId="0" applyAlignment="1">
      <alignment horizontal="left" vertical="center" wrapText="1"/>
    </xf>
    <xf numFmtId="4" fontId="0" fillId="0" borderId="0" xfId="0" applyNumberFormat="1" applyAlignment="1">
      <alignment horizontal="center" vertical="center"/>
    </xf>
    <xf numFmtId="4" fontId="3" fillId="0" borderId="0" xfId="0" applyNumberFormat="1" applyFont="1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</cellXfs>
  <cellStyles count="4">
    <cellStyle name="Millares" xfId="1" builtinId="3"/>
    <cellStyle name="Moneda" xfId="2" builtinId="4"/>
    <cellStyle name="Normal" xfId="0" builtinId="0"/>
    <cellStyle name="Normal 2" xf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7" Type="http://schemas.openxmlformats.org/officeDocument/2006/relationships/calcChain" Target="calcChain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Usuario/Desktop/ESTADOS%20FINANCIEROS%202021%20OOSAPAS/d)%20Estado_de_Flujos_de_Efectivo%20OOSAPAS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Usuario/Desktop/ESTADOS%20FINANCIEROS%202021%20IMPLAN/d)%20Estado%20de%20Flujos%20de%20Efectivo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E"/>
    </sheetNames>
    <sheetDataSet>
      <sheetData sheetId="0">
        <row r="8">
          <cell r="C8">
            <v>1010154</v>
          </cell>
        </row>
        <row r="11">
          <cell r="C11">
            <v>1010154</v>
          </cell>
        </row>
        <row r="31">
          <cell r="C31">
            <v>1030828.42</v>
          </cell>
        </row>
        <row r="32">
          <cell r="C32">
            <v>581969.43999999994</v>
          </cell>
        </row>
        <row r="33">
          <cell r="C33">
            <v>202495.29</v>
          </cell>
        </row>
        <row r="34">
          <cell r="C34">
            <v>246363.69</v>
          </cell>
        </row>
        <row r="51">
          <cell r="C51">
            <v>-20674.4199999999</v>
          </cell>
        </row>
        <row r="59">
          <cell r="C59">
            <v>29330</v>
          </cell>
        </row>
        <row r="60">
          <cell r="C60">
            <v>29330</v>
          </cell>
        </row>
        <row r="64">
          <cell r="C64">
            <v>-29330</v>
          </cell>
        </row>
        <row r="67">
          <cell r="C67">
            <v>782739.32</v>
          </cell>
        </row>
        <row r="71">
          <cell r="C71">
            <v>782739.32</v>
          </cell>
        </row>
        <row r="74">
          <cell r="C74">
            <v>487658.15</v>
          </cell>
        </row>
        <row r="79">
          <cell r="C79">
            <v>487658.15</v>
          </cell>
        </row>
        <row r="81">
          <cell r="C81">
            <v>295081.17</v>
          </cell>
        </row>
        <row r="83">
          <cell r="C83">
            <v>245076.75</v>
          </cell>
        </row>
        <row r="84">
          <cell r="C84">
            <v>57150.54</v>
          </cell>
        </row>
        <row r="85">
          <cell r="C85">
            <v>302227.28999999998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E"/>
    </sheetNames>
    <sheetDataSet>
      <sheetData sheetId="0">
        <row r="8">
          <cell r="C8">
            <v>200008.71</v>
          </cell>
        </row>
        <row r="12">
          <cell r="C12">
            <v>8.7100000000000009</v>
          </cell>
        </row>
        <row r="22">
          <cell r="C22">
            <v>200000</v>
          </cell>
        </row>
        <row r="23">
          <cell r="C23">
            <v>200000</v>
          </cell>
        </row>
        <row r="31">
          <cell r="C31">
            <v>200008.36</v>
          </cell>
        </row>
        <row r="33">
          <cell r="C33">
            <v>63800</v>
          </cell>
        </row>
        <row r="34">
          <cell r="C34">
            <v>136208.35999999999</v>
          </cell>
        </row>
        <row r="51">
          <cell r="C51">
            <v>0.35000000000582099</v>
          </cell>
        </row>
        <row r="67">
          <cell r="C67">
            <v>633</v>
          </cell>
        </row>
        <row r="71">
          <cell r="C71">
            <v>633</v>
          </cell>
        </row>
        <row r="74">
          <cell r="C74">
            <v>633</v>
          </cell>
        </row>
        <row r="79">
          <cell r="C79">
            <v>633</v>
          </cell>
        </row>
        <row r="83">
          <cell r="C83">
            <v>0.35000000000582099</v>
          </cell>
        </row>
        <row r="85">
          <cell r="C85">
            <v>0.35000000000582099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28"/>
  <sheetViews>
    <sheetView showGridLines="0" tabSelected="1" view="pageBreakPreview" topLeftCell="A106" zoomScaleNormal="100" zoomScaleSheetLayoutView="100" workbookViewId="0">
      <selection activeCell="A109" sqref="A109"/>
    </sheetView>
  </sheetViews>
  <sheetFormatPr baseColWidth="10" defaultRowHeight="15" x14ac:dyDescent="0.25"/>
  <cols>
    <col min="1" max="1" width="48.5703125" style="16" customWidth="1"/>
    <col min="2" max="2" width="12.42578125" style="14" customWidth="1"/>
    <col min="3" max="4" width="29" style="7" customWidth="1"/>
    <col min="5" max="5" width="14.42578125" style="11" customWidth="1"/>
    <col min="6" max="6" width="11.42578125" style="1" customWidth="1"/>
    <col min="7" max="16384" width="11.42578125" style="1"/>
  </cols>
  <sheetData>
    <row r="1" spans="1:8" s="25" customFormat="1" ht="20.25" customHeight="1" x14ac:dyDescent="0.25">
      <c r="A1" s="36" t="s">
        <v>66</v>
      </c>
      <c r="B1" s="37"/>
      <c r="C1" s="37"/>
      <c r="D1" s="37"/>
      <c r="E1" s="38"/>
    </row>
    <row r="2" spans="1:8" s="25" customFormat="1" ht="20.25" customHeight="1" x14ac:dyDescent="0.25">
      <c r="A2" s="42" t="s">
        <v>67</v>
      </c>
      <c r="B2" s="43"/>
      <c r="C2" s="43"/>
      <c r="D2" s="43"/>
      <c r="E2" s="44"/>
    </row>
    <row r="3" spans="1:8" s="25" customFormat="1" ht="20.25" customHeight="1" x14ac:dyDescent="0.25">
      <c r="A3" s="42" t="s">
        <v>0</v>
      </c>
      <c r="B3" s="43"/>
      <c r="C3" s="43"/>
      <c r="D3" s="43"/>
      <c r="E3" s="44"/>
    </row>
    <row r="4" spans="1:8" ht="15.75" thickBot="1" x14ac:dyDescent="0.3">
      <c r="A4" s="39"/>
      <c r="B4" s="40"/>
      <c r="C4" s="40"/>
      <c r="D4" s="40"/>
      <c r="E4" s="41"/>
    </row>
    <row r="5" spans="1:8" s="3" customFormat="1" ht="15.75" thickBot="1" x14ac:dyDescent="0.3">
      <c r="A5" s="15"/>
      <c r="B5" s="13"/>
      <c r="C5" s="2"/>
      <c r="D5" s="2"/>
      <c r="E5" s="5"/>
      <c r="H5" s="6"/>
    </row>
    <row r="6" spans="1:8" x14ac:dyDescent="0.25">
      <c r="A6" s="45" t="s">
        <v>1</v>
      </c>
      <c r="B6" s="46"/>
      <c r="C6" s="17" t="s">
        <v>2</v>
      </c>
      <c r="D6" s="18">
        <v>2020</v>
      </c>
      <c r="E6" s="19" t="s">
        <v>3</v>
      </c>
    </row>
    <row r="7" spans="1:8" x14ac:dyDescent="0.25">
      <c r="A7" s="47" t="s">
        <v>4</v>
      </c>
      <c r="B7" s="48"/>
      <c r="C7" s="4"/>
      <c r="D7" s="4"/>
      <c r="E7" s="20"/>
    </row>
    <row r="8" spans="1:8" x14ac:dyDescent="0.25">
      <c r="A8" s="32" t="s">
        <v>5</v>
      </c>
      <c r="B8" s="33"/>
      <c r="C8" s="8">
        <f>113758679.58+[1]FE!$C$8+[2]FE!$C$8</f>
        <v>114968842.28999999</v>
      </c>
      <c r="D8" s="8">
        <v>117567125.31999999</v>
      </c>
      <c r="E8" s="20"/>
    </row>
    <row r="9" spans="1:8" x14ac:dyDescent="0.25">
      <c r="A9" s="26" t="s">
        <v>6</v>
      </c>
      <c r="B9" s="27"/>
      <c r="C9" s="9">
        <v>2112483</v>
      </c>
      <c r="D9" s="9">
        <v>2141866</v>
      </c>
      <c r="E9" s="20"/>
    </row>
    <row r="10" spans="1:8" x14ac:dyDescent="0.25">
      <c r="A10" s="26" t="s">
        <v>7</v>
      </c>
      <c r="B10" s="27"/>
      <c r="C10" s="9">
        <v>2644550</v>
      </c>
      <c r="D10" s="9">
        <v>3647030</v>
      </c>
      <c r="E10" s="20"/>
    </row>
    <row r="11" spans="1:8" x14ac:dyDescent="0.25">
      <c r="A11" s="26" t="s">
        <v>8</v>
      </c>
      <c r="B11" s="27"/>
      <c r="C11" s="9">
        <f>2676482.42+[1]FE!$C$11</f>
        <v>3686636.42</v>
      </c>
      <c r="D11" s="9">
        <v>2060868.14</v>
      </c>
      <c r="E11" s="20"/>
    </row>
    <row r="12" spans="1:8" x14ac:dyDescent="0.25">
      <c r="A12" s="26" t="s">
        <v>9</v>
      </c>
      <c r="B12" s="27"/>
      <c r="C12" s="9">
        <f>7166.86+[2]FE!$C$12</f>
        <v>7175.57</v>
      </c>
      <c r="D12" s="9">
        <v>6515.42</v>
      </c>
      <c r="E12" s="20"/>
    </row>
    <row r="13" spans="1:8" x14ac:dyDescent="0.25">
      <c r="A13" s="26" t="s">
        <v>10</v>
      </c>
      <c r="B13" s="27"/>
      <c r="C13" s="9">
        <v>231875</v>
      </c>
      <c r="D13" s="9">
        <v>5400</v>
      </c>
      <c r="E13" s="20"/>
    </row>
    <row r="14" spans="1:8" x14ac:dyDescent="0.25">
      <c r="A14" s="26" t="s">
        <v>11</v>
      </c>
      <c r="B14" s="27"/>
      <c r="C14" s="9">
        <v>0</v>
      </c>
      <c r="D14" s="9" t="s">
        <v>64</v>
      </c>
      <c r="E14" s="20"/>
    </row>
    <row r="15" spans="1:8" x14ac:dyDescent="0.25">
      <c r="A15" s="26" t="s">
        <v>12</v>
      </c>
      <c r="B15" s="27"/>
      <c r="C15" s="9">
        <v>0</v>
      </c>
      <c r="D15" s="9" t="s">
        <v>64</v>
      </c>
      <c r="E15" s="20"/>
    </row>
    <row r="16" spans="1:8" x14ac:dyDescent="0.25">
      <c r="A16" s="28"/>
      <c r="B16" s="29"/>
      <c r="C16" s="9"/>
      <c r="D16" s="9"/>
      <c r="E16" s="20"/>
    </row>
    <row r="17" spans="1:5" x14ac:dyDescent="0.25">
      <c r="A17" s="32" t="s">
        <v>13</v>
      </c>
      <c r="B17" s="27"/>
      <c r="C17" s="8">
        <v>106086122.3</v>
      </c>
      <c r="D17" s="8">
        <v>109705445.76000001</v>
      </c>
      <c r="E17" s="20"/>
    </row>
    <row r="18" spans="1:5" x14ac:dyDescent="0.25">
      <c r="A18" s="26" t="s">
        <v>14</v>
      </c>
      <c r="B18" s="27"/>
      <c r="C18" s="9">
        <v>54137053.18</v>
      </c>
      <c r="D18" s="9">
        <v>56378346.359999999</v>
      </c>
      <c r="E18" s="20"/>
    </row>
    <row r="19" spans="1:5" x14ac:dyDescent="0.25">
      <c r="A19" s="26" t="s">
        <v>15</v>
      </c>
      <c r="B19" s="27"/>
      <c r="C19" s="9">
        <v>49606618</v>
      </c>
      <c r="D19" s="9">
        <v>49558717</v>
      </c>
      <c r="E19" s="20"/>
    </row>
    <row r="20" spans="1:5" x14ac:dyDescent="0.25">
      <c r="A20" s="26" t="s">
        <v>16</v>
      </c>
      <c r="B20" s="27"/>
      <c r="C20" s="9">
        <v>2342451.12</v>
      </c>
      <c r="D20" s="9">
        <v>3768382.4</v>
      </c>
      <c r="E20" s="20"/>
    </row>
    <row r="21" spans="1:5" x14ac:dyDescent="0.25">
      <c r="A21" s="28"/>
      <c r="B21" s="29"/>
      <c r="C21" s="9"/>
      <c r="D21" s="9"/>
      <c r="E21" s="20"/>
    </row>
    <row r="22" spans="1:5" x14ac:dyDescent="0.25">
      <c r="A22" s="32" t="s">
        <v>17</v>
      </c>
      <c r="B22" s="33"/>
      <c r="C22" s="8">
        <f>+[2]FE!$C$22</f>
        <v>200000</v>
      </c>
      <c r="D22" s="8" t="s">
        <v>64</v>
      </c>
      <c r="E22" s="20"/>
    </row>
    <row r="23" spans="1:5" x14ac:dyDescent="0.25">
      <c r="A23" s="26" t="s">
        <v>18</v>
      </c>
      <c r="B23" s="27"/>
      <c r="C23" s="9">
        <f>+[2]FE!$C$23</f>
        <v>200000</v>
      </c>
      <c r="D23" s="9" t="s">
        <v>64</v>
      </c>
      <c r="E23" s="20"/>
    </row>
    <row r="24" spans="1:5" x14ac:dyDescent="0.25">
      <c r="A24" s="26" t="s">
        <v>19</v>
      </c>
      <c r="B24" s="27"/>
      <c r="C24" s="9">
        <v>0</v>
      </c>
      <c r="D24" s="9" t="s">
        <v>64</v>
      </c>
      <c r="E24" s="20"/>
    </row>
    <row r="25" spans="1:5" x14ac:dyDescent="0.25">
      <c r="A25" s="26" t="s">
        <v>20</v>
      </c>
      <c r="B25" s="27"/>
      <c r="C25" s="9">
        <v>0</v>
      </c>
      <c r="D25" s="9" t="s">
        <v>64</v>
      </c>
      <c r="E25" s="20"/>
    </row>
    <row r="26" spans="1:5" x14ac:dyDescent="0.25">
      <c r="A26" s="26" t="s">
        <v>21</v>
      </c>
      <c r="B26" s="27"/>
      <c r="C26" s="9">
        <v>0</v>
      </c>
      <c r="D26" s="9" t="s">
        <v>64</v>
      </c>
      <c r="E26" s="20"/>
    </row>
    <row r="27" spans="1:5" x14ac:dyDescent="0.25">
      <c r="A27" s="26" t="s">
        <v>22</v>
      </c>
      <c r="B27" s="27"/>
      <c r="C27" s="9">
        <v>0</v>
      </c>
      <c r="D27" s="9" t="s">
        <v>64</v>
      </c>
      <c r="E27" s="20"/>
    </row>
    <row r="28" spans="1:5" x14ac:dyDescent="0.25">
      <c r="A28" s="28"/>
      <c r="B28" s="29"/>
      <c r="C28" s="9"/>
      <c r="D28" s="9"/>
      <c r="E28" s="20"/>
    </row>
    <row r="29" spans="1:5" x14ac:dyDescent="0.25">
      <c r="A29" s="32" t="s">
        <v>23</v>
      </c>
      <c r="B29" s="33"/>
      <c r="C29" s="8">
        <v>0</v>
      </c>
      <c r="D29" s="8" t="s">
        <v>64</v>
      </c>
      <c r="E29" s="20"/>
    </row>
    <row r="30" spans="1:5" x14ac:dyDescent="0.25">
      <c r="A30" s="28"/>
      <c r="B30" s="29"/>
      <c r="C30" s="8"/>
      <c r="D30" s="8"/>
      <c r="E30" s="20"/>
    </row>
    <row r="31" spans="1:5" x14ac:dyDescent="0.25">
      <c r="A31" s="32" t="s">
        <v>24</v>
      </c>
      <c r="B31" s="27"/>
      <c r="C31" s="10">
        <f>82434199.26+[1]FE!$C$31+[2]FE!$C$31</f>
        <v>83665036.040000007</v>
      </c>
      <c r="D31" s="10">
        <v>78869852.269999996</v>
      </c>
      <c r="E31" s="20"/>
    </row>
    <row r="32" spans="1:5" x14ac:dyDescent="0.25">
      <c r="A32" s="26" t="s">
        <v>25</v>
      </c>
      <c r="B32" s="27"/>
      <c r="C32" s="9">
        <f>42529424.08+[1]FE!$C$32</f>
        <v>43111393.519999996</v>
      </c>
      <c r="D32" s="9">
        <v>36741808.350000001</v>
      </c>
      <c r="E32" s="20"/>
    </row>
    <row r="33" spans="1:5" x14ac:dyDescent="0.25">
      <c r="A33" s="26" t="s">
        <v>26</v>
      </c>
      <c r="B33" s="27"/>
      <c r="C33" s="9">
        <f>22717773.57+[1]FE!$C$33+[2]FE!$C$33</f>
        <v>22984068.859999999</v>
      </c>
      <c r="D33" s="9">
        <v>19839315.899999999</v>
      </c>
      <c r="E33" s="20"/>
    </row>
    <row r="34" spans="1:5" x14ac:dyDescent="0.25">
      <c r="A34" s="26" t="s">
        <v>27</v>
      </c>
      <c r="B34" s="27"/>
      <c r="C34" s="9">
        <f>11311677.46+[1]FE!$C$34+[2]FE!$C$34</f>
        <v>11694249.51</v>
      </c>
      <c r="D34" s="9">
        <v>16838613.940000001</v>
      </c>
      <c r="E34" s="20"/>
    </row>
    <row r="35" spans="1:5" x14ac:dyDescent="0.25">
      <c r="A35" s="26" t="s">
        <v>28</v>
      </c>
      <c r="B35" s="27"/>
      <c r="C35" s="9">
        <v>5875324.1500000004</v>
      </c>
      <c r="D35" s="9">
        <v>5450114.0800000001</v>
      </c>
      <c r="E35" s="20"/>
    </row>
    <row r="36" spans="1:5" x14ac:dyDescent="0.25">
      <c r="A36" s="26" t="s">
        <v>18</v>
      </c>
      <c r="B36" s="27"/>
      <c r="C36" s="9">
        <v>0</v>
      </c>
      <c r="D36" s="9" t="s">
        <v>64</v>
      </c>
      <c r="E36" s="20"/>
    </row>
    <row r="37" spans="1:5" x14ac:dyDescent="0.25">
      <c r="A37" s="26" t="s">
        <v>19</v>
      </c>
      <c r="B37" s="27"/>
      <c r="C37" s="9">
        <v>203057.66</v>
      </c>
      <c r="D37" s="9" t="s">
        <v>64</v>
      </c>
      <c r="E37" s="20"/>
    </row>
    <row r="38" spans="1:5" x14ac:dyDescent="0.25">
      <c r="A38" s="26" t="s">
        <v>20</v>
      </c>
      <c r="B38" s="27"/>
      <c r="C38" s="9">
        <v>86272.8</v>
      </c>
      <c r="D38" s="9">
        <v>464823.95</v>
      </c>
      <c r="E38" s="20"/>
    </row>
    <row r="39" spans="1:5" x14ac:dyDescent="0.25">
      <c r="A39" s="26" t="s">
        <v>21</v>
      </c>
      <c r="B39" s="27"/>
      <c r="C39" s="9">
        <v>5572993.6900000004</v>
      </c>
      <c r="D39" s="9">
        <v>4985290.13</v>
      </c>
      <c r="E39" s="20"/>
    </row>
    <row r="40" spans="1:5" x14ac:dyDescent="0.25">
      <c r="A40" s="26" t="s">
        <v>22</v>
      </c>
      <c r="B40" s="27"/>
      <c r="C40" s="9">
        <v>0</v>
      </c>
      <c r="D40" s="9" t="s">
        <v>64</v>
      </c>
      <c r="E40" s="20"/>
    </row>
    <row r="41" spans="1:5" x14ac:dyDescent="0.25">
      <c r="A41" s="26" t="s">
        <v>29</v>
      </c>
      <c r="B41" s="27"/>
      <c r="C41" s="9">
        <v>0</v>
      </c>
      <c r="D41" s="9" t="s">
        <v>64</v>
      </c>
      <c r="E41" s="20"/>
    </row>
    <row r="42" spans="1:5" x14ac:dyDescent="0.25">
      <c r="A42" s="26" t="s">
        <v>30</v>
      </c>
      <c r="B42" s="27"/>
      <c r="C42" s="9">
        <v>0</v>
      </c>
      <c r="D42" s="9" t="s">
        <v>64</v>
      </c>
      <c r="E42" s="20"/>
    </row>
    <row r="43" spans="1:5" x14ac:dyDescent="0.25">
      <c r="A43" s="26" t="s">
        <v>31</v>
      </c>
      <c r="B43" s="27"/>
      <c r="C43" s="9">
        <v>13000</v>
      </c>
      <c r="D43" s="9" t="s">
        <v>64</v>
      </c>
      <c r="E43" s="20"/>
    </row>
    <row r="44" spans="1:5" x14ac:dyDescent="0.25">
      <c r="A44" s="26" t="s">
        <v>32</v>
      </c>
      <c r="B44" s="27"/>
      <c r="C44" s="9">
        <v>0</v>
      </c>
      <c r="D44" s="9" t="s">
        <v>64</v>
      </c>
      <c r="E44" s="20"/>
    </row>
    <row r="45" spans="1:5" x14ac:dyDescent="0.25">
      <c r="A45" s="28"/>
      <c r="B45" s="29"/>
      <c r="C45" s="9"/>
      <c r="D45" s="9"/>
      <c r="E45" s="20"/>
    </row>
    <row r="46" spans="1:5" x14ac:dyDescent="0.25">
      <c r="A46" s="26" t="s">
        <v>13</v>
      </c>
      <c r="B46" s="27"/>
      <c r="C46" s="9">
        <v>0</v>
      </c>
      <c r="D46" s="9" t="s">
        <v>64</v>
      </c>
      <c r="E46" s="20"/>
    </row>
    <row r="47" spans="1:5" x14ac:dyDescent="0.25">
      <c r="A47" s="26" t="s">
        <v>14</v>
      </c>
      <c r="B47" s="27"/>
      <c r="C47" s="9">
        <v>0</v>
      </c>
      <c r="D47" s="9" t="s">
        <v>64</v>
      </c>
      <c r="E47" s="20"/>
    </row>
    <row r="48" spans="1:5" x14ac:dyDescent="0.25">
      <c r="A48" s="26" t="s">
        <v>15</v>
      </c>
      <c r="B48" s="27"/>
      <c r="C48" s="9">
        <v>0</v>
      </c>
      <c r="D48" s="9" t="s">
        <v>64</v>
      </c>
      <c r="E48" s="20"/>
    </row>
    <row r="49" spans="1:5" x14ac:dyDescent="0.25">
      <c r="A49" s="26" t="s">
        <v>16</v>
      </c>
      <c r="B49" s="27"/>
      <c r="C49" s="9">
        <v>0</v>
      </c>
      <c r="D49" s="9" t="s">
        <v>64</v>
      </c>
      <c r="E49" s="20"/>
    </row>
    <row r="50" spans="1:5" x14ac:dyDescent="0.25">
      <c r="A50" s="28"/>
      <c r="B50" s="29"/>
      <c r="C50" s="9"/>
      <c r="D50" s="9"/>
      <c r="E50" s="20"/>
    </row>
    <row r="51" spans="1:5" x14ac:dyDescent="0.25">
      <c r="A51" s="32" t="s">
        <v>33</v>
      </c>
      <c r="B51" s="27"/>
      <c r="C51" s="8">
        <f>31324480.32+[2]FE!$C$51+[1]FE!$C$51</f>
        <v>31303806.250000004</v>
      </c>
      <c r="D51" s="8">
        <v>38697273.049999997</v>
      </c>
      <c r="E51" s="20"/>
    </row>
    <row r="52" spans="1:5" x14ac:dyDescent="0.25">
      <c r="A52" s="30"/>
      <c r="B52" s="31"/>
      <c r="C52" s="9"/>
      <c r="D52" s="9"/>
      <c r="E52" s="20"/>
    </row>
    <row r="53" spans="1:5" x14ac:dyDescent="0.25">
      <c r="A53" s="32" t="s">
        <v>34</v>
      </c>
      <c r="B53" s="27"/>
      <c r="C53" s="8"/>
      <c r="D53" s="8"/>
      <c r="E53" s="20"/>
    </row>
    <row r="54" spans="1:5" x14ac:dyDescent="0.25">
      <c r="A54" s="32" t="s">
        <v>5</v>
      </c>
      <c r="B54" s="27"/>
      <c r="C54" s="8">
        <v>132733440.76000001</v>
      </c>
      <c r="D54" s="8" t="s">
        <v>64</v>
      </c>
      <c r="E54" s="20"/>
    </row>
    <row r="55" spans="1:5" x14ac:dyDescent="0.25">
      <c r="A55" s="26" t="s">
        <v>35</v>
      </c>
      <c r="B55" s="27"/>
      <c r="C55" s="9">
        <v>121479440.76000001</v>
      </c>
      <c r="D55" s="9" t="s">
        <v>64</v>
      </c>
      <c r="E55" s="20"/>
    </row>
    <row r="56" spans="1:5" x14ac:dyDescent="0.25">
      <c r="A56" s="26" t="s">
        <v>36</v>
      </c>
      <c r="B56" s="27"/>
      <c r="C56" s="9">
        <v>11254000</v>
      </c>
      <c r="D56" s="9" t="s">
        <v>64</v>
      </c>
      <c r="E56" s="20"/>
    </row>
    <row r="57" spans="1:5" x14ac:dyDescent="0.25">
      <c r="A57" s="26" t="s">
        <v>37</v>
      </c>
      <c r="B57" s="27"/>
      <c r="C57" s="9">
        <v>0</v>
      </c>
      <c r="D57" s="9" t="s">
        <v>64</v>
      </c>
      <c r="E57" s="20"/>
    </row>
    <row r="58" spans="1:5" x14ac:dyDescent="0.25">
      <c r="A58" s="28"/>
      <c r="B58" s="29"/>
      <c r="C58" s="9"/>
      <c r="D58" s="9"/>
      <c r="E58" s="20"/>
    </row>
    <row r="59" spans="1:5" x14ac:dyDescent="0.25">
      <c r="A59" s="32" t="s">
        <v>24</v>
      </c>
      <c r="B59" s="27"/>
      <c r="C59" s="8">
        <f>32756107+[1]FE!$C$59</f>
        <v>32785437</v>
      </c>
      <c r="D59" s="8">
        <v>40840809.460000001</v>
      </c>
      <c r="E59" s="20"/>
    </row>
    <row r="60" spans="1:5" x14ac:dyDescent="0.25">
      <c r="A60" s="26" t="s">
        <v>38</v>
      </c>
      <c r="B60" s="27"/>
      <c r="C60" s="9">
        <f>155816.3+[1]FE!$C$60</f>
        <v>185146.3</v>
      </c>
      <c r="D60" s="9">
        <v>254937.81</v>
      </c>
      <c r="E60" s="21" t="s">
        <v>39</v>
      </c>
    </row>
    <row r="61" spans="1:5" x14ac:dyDescent="0.25">
      <c r="A61" s="26" t="s">
        <v>40</v>
      </c>
      <c r="B61" s="27"/>
      <c r="C61" s="9">
        <v>32600290.699999999</v>
      </c>
      <c r="D61" s="9">
        <v>40585871.649999999</v>
      </c>
      <c r="E61" s="21" t="s">
        <v>39</v>
      </c>
    </row>
    <row r="62" spans="1:5" x14ac:dyDescent="0.25">
      <c r="A62" s="26" t="s">
        <v>37</v>
      </c>
      <c r="B62" s="27"/>
      <c r="C62" s="9">
        <v>0</v>
      </c>
      <c r="D62" s="9" t="s">
        <v>64</v>
      </c>
      <c r="E62" s="21" t="s">
        <v>39</v>
      </c>
    </row>
    <row r="63" spans="1:5" x14ac:dyDescent="0.25">
      <c r="A63" s="28"/>
      <c r="B63" s="29"/>
      <c r="C63" s="9"/>
      <c r="D63" s="9"/>
      <c r="E63" s="20"/>
    </row>
    <row r="64" spans="1:5" x14ac:dyDescent="0.25">
      <c r="A64" s="32" t="s">
        <v>41</v>
      </c>
      <c r="B64" s="27"/>
      <c r="C64" s="8">
        <f>99977333.76+[1]FE!$C$64</f>
        <v>99948003.760000005</v>
      </c>
      <c r="D64" s="8">
        <v>-40840809.460000001</v>
      </c>
      <c r="E64" s="20"/>
    </row>
    <row r="65" spans="1:5" x14ac:dyDescent="0.25">
      <c r="A65" s="28"/>
      <c r="B65" s="29"/>
      <c r="C65" s="9"/>
      <c r="D65" s="9"/>
      <c r="E65" s="20"/>
    </row>
    <row r="66" spans="1:5" x14ac:dyDescent="0.25">
      <c r="A66" s="32" t="s">
        <v>42</v>
      </c>
      <c r="B66" s="27"/>
      <c r="C66" s="8"/>
      <c r="D66" s="8"/>
      <c r="E66" s="20"/>
    </row>
    <row r="67" spans="1:5" x14ac:dyDescent="0.25">
      <c r="A67" s="32" t="s">
        <v>5</v>
      </c>
      <c r="B67" s="27"/>
      <c r="C67" s="8">
        <f>-128249388.91+[1]FE!$C$67+[2]FE!$C$67</f>
        <v>-127466016.59</v>
      </c>
      <c r="D67" s="8">
        <v>7357506.9699999997</v>
      </c>
      <c r="E67" s="20"/>
    </row>
    <row r="68" spans="1:5" x14ac:dyDescent="0.25">
      <c r="A68" s="26" t="s">
        <v>43</v>
      </c>
      <c r="B68" s="27"/>
      <c r="C68" s="9">
        <v>0</v>
      </c>
      <c r="D68" s="9" t="s">
        <v>64</v>
      </c>
      <c r="E68" s="20"/>
    </row>
    <row r="69" spans="1:5" x14ac:dyDescent="0.25">
      <c r="A69" s="26" t="s">
        <v>44</v>
      </c>
      <c r="B69" s="27"/>
      <c r="C69" s="9">
        <v>0</v>
      </c>
      <c r="D69" s="9" t="s">
        <v>64</v>
      </c>
      <c r="E69" s="20"/>
    </row>
    <row r="70" spans="1:5" x14ac:dyDescent="0.25">
      <c r="A70" s="26" t="s">
        <v>45</v>
      </c>
      <c r="B70" s="27"/>
      <c r="C70" s="9">
        <v>0</v>
      </c>
      <c r="D70" s="9" t="s">
        <v>64</v>
      </c>
      <c r="E70" s="20"/>
    </row>
    <row r="71" spans="1:5" x14ac:dyDescent="0.25">
      <c r="A71" s="26" t="s">
        <v>46</v>
      </c>
      <c r="B71" s="27"/>
      <c r="C71" s="9">
        <f>+[1]FE!$C$71+[2]FE!$C$71-128249388.91</f>
        <v>-127466016.59</v>
      </c>
      <c r="D71" s="9">
        <v>7357506.9699999997</v>
      </c>
      <c r="E71" s="20"/>
    </row>
    <row r="72" spans="1:5" x14ac:dyDescent="0.25">
      <c r="A72" s="26" t="s">
        <v>47</v>
      </c>
      <c r="B72" s="27"/>
      <c r="C72" s="9">
        <v>0</v>
      </c>
      <c r="D72" s="9" t="s">
        <v>64</v>
      </c>
      <c r="E72" s="20"/>
    </row>
    <row r="73" spans="1:5" x14ac:dyDescent="0.25">
      <c r="A73" s="26"/>
      <c r="B73" s="27"/>
      <c r="C73" s="9"/>
      <c r="D73" s="9"/>
      <c r="E73" s="20"/>
    </row>
    <row r="74" spans="1:5" x14ac:dyDescent="0.25">
      <c r="A74" s="32" t="s">
        <v>24</v>
      </c>
      <c r="B74" s="27"/>
      <c r="C74" s="8">
        <f>5350770.17+[1]FE!$C$74+[2]FE!$C$74</f>
        <v>5839061.3200000003</v>
      </c>
      <c r="D74" s="8">
        <v>4936306.03</v>
      </c>
      <c r="E74" s="20"/>
    </row>
    <row r="75" spans="1:5" s="6" customFormat="1" x14ac:dyDescent="0.25">
      <c r="A75" s="26" t="s">
        <v>48</v>
      </c>
      <c r="B75" s="27"/>
      <c r="C75" s="9">
        <v>0</v>
      </c>
      <c r="D75" s="9" t="s">
        <v>64</v>
      </c>
      <c r="E75" s="20"/>
    </row>
    <row r="76" spans="1:5" x14ac:dyDescent="0.25">
      <c r="A76" s="26" t="s">
        <v>49</v>
      </c>
      <c r="B76" s="27"/>
      <c r="C76" s="9">
        <v>0</v>
      </c>
      <c r="D76" s="9" t="s">
        <v>64</v>
      </c>
      <c r="E76" s="20"/>
    </row>
    <row r="77" spans="1:5" x14ac:dyDescent="0.25">
      <c r="A77" s="26" t="s">
        <v>44</v>
      </c>
      <c r="B77" s="27"/>
      <c r="C77" s="9">
        <v>0</v>
      </c>
      <c r="D77" s="9" t="s">
        <v>64</v>
      </c>
      <c r="E77" s="20"/>
    </row>
    <row r="78" spans="1:5" x14ac:dyDescent="0.25">
      <c r="A78" s="26" t="s">
        <v>45</v>
      </c>
      <c r="B78" s="27"/>
      <c r="C78" s="9">
        <v>0</v>
      </c>
      <c r="D78" s="9" t="s">
        <v>64</v>
      </c>
      <c r="E78" s="20"/>
    </row>
    <row r="79" spans="1:5" x14ac:dyDescent="0.25">
      <c r="A79" s="26" t="s">
        <v>50</v>
      </c>
      <c r="B79" s="27"/>
      <c r="C79" s="9">
        <f>5350770.17+[1]FE!$C$79+[2]FE!$C$79</f>
        <v>5839061.3200000003</v>
      </c>
      <c r="D79" s="9">
        <v>4936306.03</v>
      </c>
      <c r="E79" s="20"/>
    </row>
    <row r="80" spans="1:5" x14ac:dyDescent="0.25">
      <c r="A80" s="28"/>
      <c r="B80" s="29"/>
      <c r="C80" s="9"/>
      <c r="D80" s="9"/>
      <c r="E80" s="20"/>
    </row>
    <row r="81" spans="1:5" x14ac:dyDescent="0.25">
      <c r="A81" s="32" t="s">
        <v>51</v>
      </c>
      <c r="B81" s="27"/>
      <c r="C81" s="8">
        <f>-133600159.08+[1]FE!$C$81</f>
        <v>-133305077.91</v>
      </c>
      <c r="D81" s="8">
        <v>2421200.94</v>
      </c>
      <c r="E81" s="20"/>
    </row>
    <row r="82" spans="1:5" x14ac:dyDescent="0.25">
      <c r="A82" s="30"/>
      <c r="B82" s="31"/>
      <c r="C82" s="8"/>
      <c r="D82" s="8"/>
      <c r="E82" s="20"/>
    </row>
    <row r="83" spans="1:5" x14ac:dyDescent="0.25">
      <c r="A83" s="32" t="s">
        <v>52</v>
      </c>
      <c r="B83" s="27"/>
      <c r="C83" s="8">
        <f>-2298344.99999997+[1]FE!$C$83+[2]FE!$C$83</f>
        <v>-2053267.8999999701</v>
      </c>
      <c r="D83" s="8">
        <v>277664.53000000003</v>
      </c>
      <c r="E83" s="20"/>
    </row>
    <row r="84" spans="1:5" x14ac:dyDescent="0.25">
      <c r="A84" s="32" t="s">
        <v>53</v>
      </c>
      <c r="B84" s="27"/>
      <c r="C84" s="8">
        <f>2806168.77+[1]FE!$C$84</f>
        <v>2863319.31</v>
      </c>
      <c r="D84" s="8">
        <v>2528504.2400000002</v>
      </c>
      <c r="E84" s="22" t="s">
        <v>54</v>
      </c>
    </row>
    <row r="85" spans="1:5" ht="15.75" thickBot="1" x14ac:dyDescent="0.3">
      <c r="A85" s="34" t="s">
        <v>55</v>
      </c>
      <c r="B85" s="35"/>
      <c r="C85" s="23">
        <f>507823.77000003+[1]FE!$C$85+[2]FE!$C$85</f>
        <v>810051.41000002995</v>
      </c>
      <c r="D85" s="23">
        <v>2806168.77</v>
      </c>
      <c r="E85" s="24" t="s">
        <v>54</v>
      </c>
    </row>
    <row r="87" spans="1:5" s="6" customFormat="1" x14ac:dyDescent="0.25">
      <c r="A87" s="16"/>
      <c r="B87" s="14"/>
      <c r="C87" s="7"/>
      <c r="D87" s="7"/>
      <c r="E87" s="12"/>
    </row>
    <row r="88" spans="1:5" s="6" customFormat="1" x14ac:dyDescent="0.25">
      <c r="A88" s="16"/>
      <c r="B88" s="14"/>
      <c r="C88" s="7"/>
      <c r="D88" s="7"/>
      <c r="E88" s="12"/>
    </row>
    <row r="89" spans="1:5" s="6" customFormat="1" x14ac:dyDescent="0.25">
      <c r="A89" s="16"/>
      <c r="B89" s="14"/>
      <c r="C89" s="7"/>
      <c r="D89" s="7"/>
      <c r="E89" s="12"/>
    </row>
    <row r="90" spans="1:5" s="6" customFormat="1" x14ac:dyDescent="0.25">
      <c r="A90" s="16"/>
      <c r="B90" s="14"/>
      <c r="C90" s="7"/>
      <c r="D90" s="7"/>
      <c r="E90" s="12"/>
    </row>
    <row r="91" spans="1:5" s="6" customFormat="1" x14ac:dyDescent="0.25">
      <c r="A91" s="16"/>
      <c r="B91" s="14"/>
      <c r="C91" s="7"/>
      <c r="D91" s="7"/>
      <c r="E91" s="12"/>
    </row>
    <row r="92" spans="1:5" s="6" customFormat="1" x14ac:dyDescent="0.25">
      <c r="A92" s="16"/>
      <c r="B92" s="14"/>
      <c r="C92" s="7"/>
      <c r="D92" s="7"/>
      <c r="E92" s="12"/>
    </row>
    <row r="93" spans="1:5" s="6" customFormat="1" x14ac:dyDescent="0.25">
      <c r="A93" s="16"/>
      <c r="B93" s="14"/>
      <c r="C93" s="7"/>
      <c r="D93" s="7"/>
      <c r="E93" s="12"/>
    </row>
    <row r="94" spans="1:5" s="6" customFormat="1" x14ac:dyDescent="0.25">
      <c r="A94" s="16"/>
      <c r="B94" s="14"/>
      <c r="C94" s="7"/>
      <c r="D94" s="7"/>
      <c r="E94" s="12"/>
    </row>
    <row r="95" spans="1:5" s="6" customFormat="1" x14ac:dyDescent="0.25">
      <c r="A95" s="16"/>
      <c r="B95" s="14"/>
      <c r="C95" s="7"/>
      <c r="D95" s="7"/>
      <c r="E95" s="12"/>
    </row>
    <row r="96" spans="1:5" s="6" customFormat="1" x14ac:dyDescent="0.25">
      <c r="A96" s="16"/>
      <c r="B96" s="14"/>
      <c r="C96" s="7"/>
      <c r="D96" s="7"/>
      <c r="E96" s="12"/>
    </row>
    <row r="97" spans="1:5" s="6" customFormat="1" x14ac:dyDescent="0.25">
      <c r="A97" s="16"/>
      <c r="B97" s="14"/>
      <c r="C97" s="7"/>
      <c r="D97" s="7"/>
      <c r="E97" s="12"/>
    </row>
    <row r="98" spans="1:5" s="6" customFormat="1" x14ac:dyDescent="0.25">
      <c r="A98" s="16"/>
      <c r="B98" s="14"/>
      <c r="C98" s="7"/>
      <c r="D98" s="7"/>
      <c r="E98" s="12"/>
    </row>
    <row r="99" spans="1:5" s="6" customFormat="1" x14ac:dyDescent="0.25">
      <c r="A99" s="16"/>
      <c r="B99" s="14"/>
      <c r="C99" s="7"/>
      <c r="D99" s="7"/>
      <c r="E99" s="12"/>
    </row>
    <row r="100" spans="1:5" s="6" customFormat="1" x14ac:dyDescent="0.25">
      <c r="A100" s="16"/>
      <c r="B100" s="14"/>
      <c r="C100" s="7"/>
      <c r="D100" s="7"/>
      <c r="E100" s="12"/>
    </row>
    <row r="101" spans="1:5" s="6" customFormat="1" x14ac:dyDescent="0.25">
      <c r="A101" s="16"/>
      <c r="B101" s="14"/>
      <c r="C101" s="7"/>
      <c r="D101" s="7"/>
      <c r="E101" s="12"/>
    </row>
    <row r="104" spans="1:5" x14ac:dyDescent="0.25">
      <c r="A104" s="52" t="s">
        <v>56</v>
      </c>
      <c r="B104" s="52"/>
      <c r="C104" s="50" t="s">
        <v>57</v>
      </c>
      <c r="D104" s="50"/>
    </row>
    <row r="105" spans="1:5" x14ac:dyDescent="0.25">
      <c r="A105" s="53" t="s">
        <v>58</v>
      </c>
      <c r="B105" s="53"/>
      <c r="C105" s="51" t="s">
        <v>59</v>
      </c>
      <c r="D105" s="51"/>
    </row>
    <row r="107" spans="1:5" s="6" customFormat="1" x14ac:dyDescent="0.25">
      <c r="A107" s="16"/>
      <c r="B107" s="14"/>
      <c r="C107" s="7"/>
      <c r="D107" s="7"/>
      <c r="E107" s="12"/>
    </row>
    <row r="108" spans="1:5" s="6" customFormat="1" x14ac:dyDescent="0.25">
      <c r="A108" s="16"/>
      <c r="B108" s="14"/>
      <c r="C108" s="7"/>
      <c r="D108" s="7"/>
      <c r="E108" s="12"/>
    </row>
    <row r="109" spans="1:5" s="6" customFormat="1" x14ac:dyDescent="0.25">
      <c r="A109" s="16"/>
      <c r="B109" s="14"/>
      <c r="C109" s="7"/>
      <c r="D109" s="7"/>
      <c r="E109" s="12"/>
    </row>
    <row r="110" spans="1:5" s="6" customFormat="1" x14ac:dyDescent="0.25">
      <c r="A110" s="16"/>
      <c r="B110" s="14"/>
      <c r="C110" s="7"/>
      <c r="D110" s="7"/>
      <c r="E110" s="12"/>
    </row>
    <row r="111" spans="1:5" s="6" customFormat="1" x14ac:dyDescent="0.25">
      <c r="A111" s="16"/>
      <c r="B111" s="14"/>
      <c r="C111" s="7"/>
      <c r="D111" s="7"/>
      <c r="E111" s="12"/>
    </row>
    <row r="112" spans="1:5" s="6" customFormat="1" x14ac:dyDescent="0.25">
      <c r="A112" s="16"/>
      <c r="B112" s="14"/>
      <c r="C112" s="7"/>
      <c r="D112" s="7"/>
      <c r="E112" s="12"/>
    </row>
    <row r="113" spans="1:5" s="6" customFormat="1" x14ac:dyDescent="0.25">
      <c r="A113" s="16"/>
      <c r="B113" s="14"/>
      <c r="C113" s="7"/>
      <c r="D113" s="7"/>
      <c r="E113" s="12"/>
    </row>
    <row r="114" spans="1:5" s="6" customFormat="1" x14ac:dyDescent="0.25">
      <c r="A114" s="16"/>
      <c r="B114" s="14"/>
      <c r="C114" s="7"/>
      <c r="D114" s="7"/>
      <c r="E114" s="12"/>
    </row>
    <row r="115" spans="1:5" s="6" customFormat="1" x14ac:dyDescent="0.25">
      <c r="A115" s="16"/>
      <c r="B115" s="14"/>
      <c r="C115" s="7"/>
      <c r="D115" s="7"/>
      <c r="E115" s="12"/>
    </row>
    <row r="116" spans="1:5" s="6" customFormat="1" x14ac:dyDescent="0.25">
      <c r="A116" s="16"/>
      <c r="B116" s="14"/>
      <c r="C116" s="7"/>
      <c r="D116" s="7"/>
      <c r="E116" s="12"/>
    </row>
    <row r="117" spans="1:5" s="6" customFormat="1" x14ac:dyDescent="0.25">
      <c r="A117" s="16"/>
      <c r="B117" s="14"/>
      <c r="C117" s="7"/>
      <c r="D117" s="7"/>
      <c r="E117" s="12"/>
    </row>
    <row r="118" spans="1:5" s="6" customFormat="1" x14ac:dyDescent="0.25">
      <c r="A118" s="16"/>
      <c r="B118" s="14"/>
      <c r="C118" s="7"/>
      <c r="D118" s="7"/>
      <c r="E118" s="12"/>
    </row>
    <row r="119" spans="1:5" s="6" customFormat="1" x14ac:dyDescent="0.25">
      <c r="A119" s="16"/>
      <c r="B119" s="14"/>
      <c r="C119" s="7"/>
      <c r="D119" s="7"/>
      <c r="E119" s="12"/>
    </row>
    <row r="120" spans="1:5" s="6" customFormat="1" x14ac:dyDescent="0.25">
      <c r="A120" s="16"/>
      <c r="B120" s="14"/>
      <c r="C120" s="7"/>
      <c r="D120" s="7"/>
      <c r="E120" s="12"/>
    </row>
    <row r="121" spans="1:5" s="6" customFormat="1" x14ac:dyDescent="0.25">
      <c r="A121" s="16"/>
      <c r="B121" s="14"/>
      <c r="C121" s="7"/>
      <c r="D121" s="7"/>
      <c r="E121" s="12"/>
    </row>
    <row r="122" spans="1:5" s="6" customFormat="1" x14ac:dyDescent="0.25">
      <c r="A122" s="16"/>
      <c r="B122" s="14"/>
      <c r="C122" s="7"/>
      <c r="D122" s="7"/>
      <c r="E122" s="12"/>
    </row>
    <row r="124" spans="1:5" x14ac:dyDescent="0.25">
      <c r="A124" s="52" t="s">
        <v>60</v>
      </c>
      <c r="B124" s="52"/>
      <c r="C124" s="50" t="s">
        <v>61</v>
      </c>
      <c r="D124" s="50"/>
    </row>
    <row r="125" spans="1:5" x14ac:dyDescent="0.25">
      <c r="A125" s="53" t="s">
        <v>62</v>
      </c>
      <c r="B125" s="53"/>
      <c r="C125" s="51" t="s">
        <v>63</v>
      </c>
      <c r="D125" s="51"/>
    </row>
    <row r="127" spans="1:5" s="6" customFormat="1" x14ac:dyDescent="0.25">
      <c r="A127" s="16"/>
      <c r="B127" s="14"/>
      <c r="C127" s="7"/>
      <c r="D127" s="7"/>
      <c r="E127" s="12"/>
    </row>
    <row r="128" spans="1:5" x14ac:dyDescent="0.25">
      <c r="A128" s="49" t="s">
        <v>65</v>
      </c>
      <c r="B128" s="49"/>
      <c r="C128" s="49"/>
      <c r="D128" s="49"/>
      <c r="E128" s="49"/>
    </row>
  </sheetData>
  <mergeCells count="93">
    <mergeCell ref="A128:E128"/>
    <mergeCell ref="C104:D104"/>
    <mergeCell ref="C105:D105"/>
    <mergeCell ref="C124:D124"/>
    <mergeCell ref="C125:D125"/>
    <mergeCell ref="A104:B104"/>
    <mergeCell ref="A105:B105"/>
    <mergeCell ref="A124:B124"/>
    <mergeCell ref="A125:B125"/>
    <mergeCell ref="A1:E1"/>
    <mergeCell ref="A67:B67"/>
    <mergeCell ref="A68:B68"/>
    <mergeCell ref="A59:B59"/>
    <mergeCell ref="A4:E4"/>
    <mergeCell ref="A3:E3"/>
    <mergeCell ref="A2:E2"/>
    <mergeCell ref="A6:B6"/>
    <mergeCell ref="A9:B9"/>
    <mergeCell ref="A7:B7"/>
    <mergeCell ref="A15:B15"/>
    <mergeCell ref="A13:B13"/>
    <mergeCell ref="A14:B14"/>
    <mergeCell ref="A10:B10"/>
    <mergeCell ref="A11:B11"/>
    <mergeCell ref="A12:B12"/>
    <mergeCell ref="A84:B84"/>
    <mergeCell ref="A85:B85"/>
    <mergeCell ref="A76:B76"/>
    <mergeCell ref="A33:B33"/>
    <mergeCell ref="A34:B34"/>
    <mergeCell ref="A66:B66"/>
    <mergeCell ref="A74:B74"/>
    <mergeCell ref="A81:B81"/>
    <mergeCell ref="A83:B83"/>
    <mergeCell ref="A53:B53"/>
    <mergeCell ref="A51:B51"/>
    <mergeCell ref="A35:B35"/>
    <mergeCell ref="A54:B54"/>
    <mergeCell ref="A64:B64"/>
    <mergeCell ref="A36:B36"/>
    <mergeCell ref="A37:B37"/>
    <mergeCell ref="A58:B58"/>
    <mergeCell ref="A60:B60"/>
    <mergeCell ref="A61:B61"/>
    <mergeCell ref="A69:B69"/>
    <mergeCell ref="A45:B45"/>
    <mergeCell ref="A46:B46"/>
    <mergeCell ref="A50:B50"/>
    <mergeCell ref="A52:B52"/>
    <mergeCell ref="A47:B47"/>
    <mergeCell ref="A48:B48"/>
    <mergeCell ref="A49:B49"/>
    <mergeCell ref="A29:B29"/>
    <mergeCell ref="A30:B30"/>
    <mergeCell ref="A55:B55"/>
    <mergeCell ref="A56:B56"/>
    <mergeCell ref="A57:B57"/>
    <mergeCell ref="A43:B43"/>
    <mergeCell ref="A44:B44"/>
    <mergeCell ref="A31:B31"/>
    <mergeCell ref="A32:B32"/>
    <mergeCell ref="A38:B38"/>
    <mergeCell ref="A39:B39"/>
    <mergeCell ref="A40:B40"/>
    <mergeCell ref="A41:B41"/>
    <mergeCell ref="A42:B42"/>
    <mergeCell ref="A8:B8"/>
    <mergeCell ref="A16:B16"/>
    <mergeCell ref="A21:B21"/>
    <mergeCell ref="A22:B22"/>
    <mergeCell ref="A28:B28"/>
    <mergeCell ref="A17:B17"/>
    <mergeCell ref="A20:B20"/>
    <mergeCell ref="A19:B19"/>
    <mergeCell ref="A18:B18"/>
    <mergeCell ref="A23:B23"/>
    <mergeCell ref="A24:B24"/>
    <mergeCell ref="A25:B25"/>
    <mergeCell ref="A26:B26"/>
    <mergeCell ref="A27:B27"/>
    <mergeCell ref="A75:B75"/>
    <mergeCell ref="A79:B79"/>
    <mergeCell ref="A80:B80"/>
    <mergeCell ref="A82:B82"/>
    <mergeCell ref="A62:B62"/>
    <mergeCell ref="A63:B63"/>
    <mergeCell ref="A65:B65"/>
    <mergeCell ref="A71:B71"/>
    <mergeCell ref="A72:B72"/>
    <mergeCell ref="A73:B73"/>
    <mergeCell ref="A77:B77"/>
    <mergeCell ref="A78:B78"/>
    <mergeCell ref="A70:B70"/>
  </mergeCells>
  <pageMargins left="0.51181102362204722" right="0.19685039370078741" top="0.55118110236220474" bottom="0.74803149606299213" header="0.31496062992125984" footer="0.31496062992125984"/>
  <pageSetup scale="72" orientation="portrait" r:id="rId1"/>
  <headerFooter>
    <oddFooter>&amp;C&amp;P de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FE</vt:lpstr>
      <vt:lpstr>FE!Área_de_impresión</vt:lpstr>
      <vt:lpstr>FE!Títulos_a_imprimir</vt:lpstr>
    </vt:vector>
  </TitlesOfParts>
  <Company>ASM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LENIN</dc:creator>
  <cp:lastModifiedBy>Usuario</cp:lastModifiedBy>
  <cp:lastPrinted>2022-03-29T16:41:10Z</cp:lastPrinted>
  <dcterms:created xsi:type="dcterms:W3CDTF">2011-11-15T16:09:46Z</dcterms:created>
  <dcterms:modified xsi:type="dcterms:W3CDTF">2022-03-29T16:41:11Z</dcterms:modified>
</cp:coreProperties>
</file>