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3\IV Información Contable CONAC\i Estados Consolidados\"/>
    </mc:Choice>
  </mc:AlternateContent>
  <bookViews>
    <workbookView xWindow="0" yWindow="0" windowWidth="28800" windowHeight="11805"/>
  </bookViews>
  <sheets>
    <sheet name="Estado de Actividades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71" i="2" l="1"/>
  <c r="E69" i="2"/>
  <c r="E67" i="2"/>
  <c r="E66" i="2"/>
  <c r="E35" i="2"/>
  <c r="E34" i="2"/>
  <c r="E32" i="2" s="1"/>
  <c r="E33" i="2"/>
  <c r="E29" i="2"/>
  <c r="E20" i="2"/>
  <c r="E18" i="2" s="1"/>
  <c r="E13" i="2"/>
  <c r="E12" i="2"/>
  <c r="E8" i="2"/>
  <c r="D71" i="2"/>
  <c r="D69" i="2"/>
  <c r="D67" i="2"/>
  <c r="D66" i="2"/>
  <c r="D61" i="2"/>
  <c r="D60" i="2"/>
  <c r="D40" i="2"/>
  <c r="D37" i="2"/>
  <c r="D35" i="2"/>
  <c r="D34" i="2"/>
  <c r="D33" i="2"/>
  <c r="D32" i="2"/>
  <c r="D29" i="2"/>
  <c r="D20" i="2"/>
  <c r="D19" i="2"/>
  <c r="D18" i="2"/>
  <c r="D14" i="2"/>
  <c r="D12" i="2"/>
  <c r="D8" i="2"/>
</calcChain>
</file>

<file path=xl/sharedStrings.xml><?xml version="1.0" encoding="utf-8"?>
<sst xmlns="http://schemas.openxmlformats.org/spreadsheetml/2006/main" count="73" uniqueCount="73">
  <si>
    <t>ESTADO DE ACTIVIDADES</t>
  </si>
  <si>
    <t>DEL 01 DE ENERO DEL 2023 AL 31 DE DICIEMBRE DEL 2023</t>
  </si>
  <si>
    <t>(CIFRAS EN PESOS)</t>
  </si>
  <si>
    <t>CONCEPTO</t>
  </si>
  <si>
    <t>2023</t>
  </si>
  <si>
    <t>2022</t>
  </si>
  <si>
    <t>INGRESOS Y OTROS BENEFICIOS</t>
  </si>
  <si>
    <t>IA.INGRESOS DE GESTION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</si>
  <si>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Impuestos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</si>
  <si>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Cuotas y aportaciones de seguridad social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</si>
  <si>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Contribuciones de mejoras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</si>
  <si>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</si>
  <si>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Productos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</si>
  <si>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Aprovechamientos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</si>
  <si>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Ingresos por venta de bienes y prestación de servicios</t>
    </r>
  </si>
  <si>
    <t>h.    Ingresos no comprendidas en las fracc de la ley de ingresos causadas en EFAPLP</t>
  </si>
  <si>
    <t xml:space="preserve">IB.PARTICIPACIONES,APORTACIONES,CONVENIOS,INCENTIVO DERIVADOS DE LA COLABORACIÓN FISCAL, FONDOS DISTINTOS DE APORTACIONES, TRANSFERENCIAS, ASIGNACIONES, SUBSIDIOS Y SUBVENCIONES, Y PENSION Y JUBILACIONES                                                 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</si>
  <si>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Participaciones, aportaciones, convenios, incentivos derivados de la colaboración fiscal y fondos distintos de aportaciones.</t>
    </r>
  </si>
  <si>
    <t xml:space="preserve">                                                                                                                             </t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</si>
  <si>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Transferencias, asignaciones, subsidios y subvenciones, y pensiones y jubilaciones.</t>
    </r>
  </si>
  <si>
    <t xml:space="preserve">                                                                                                                                                                      </t>
  </si>
  <si>
    <t xml:space="preserve"> IC.OTROS INGRESOS Y BENEFICIOS         </t>
  </si>
  <si>
    <t xml:space="preserve">a.       Ingresos Financieros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</si>
  <si>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Incremento Por Variación De Inventarios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</si>
  <si>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Del Exceso De Estimaciones Por Perdida O Deterioro U Obsolescencia                                                                                                                                                                            </t>
  </si>
  <si>
    <t xml:space="preserve">d.      Disminución Del Exceso En Provisiones                                                                                                                                                                                                                     </t>
  </si>
  <si>
    <t xml:space="preserve">e.      Otros Ingresos Y Beneficios Varios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</si>
  <si>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</t>
  </si>
  <si>
    <t>I.TOTAL DE INGRESOS Y OTROS BENEFICIOS</t>
  </si>
  <si>
    <t>GASTOS Y OTRAS PERDIDAS</t>
  </si>
  <si>
    <t>IIA.GASTOS DE FUNCIONAMIENTO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</si>
  <si>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personales                                                                                                                                                                                                                                      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</si>
  <si>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Materiales y suministros                                                                                                                                                                                                                                  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</si>
  <si>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generales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</si>
  <si>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IIB.TRANSFERENCIAS ASIGNACIONES SUBSIDIOS Y OTRAS AYUDAS                                                                                                                                                                                                      </t>
  </si>
  <si>
    <t xml:space="preserve">a.       Transferencias internas y asignaciones al sector público                                                                                                                                                                                                  </t>
  </si>
  <si>
    <t xml:space="preserve">b.      Transferencias al resto del sector público                                                                                                                                                                                                                </t>
  </si>
  <si>
    <t xml:space="preserve">c.       Subsidios y subvenciones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</si>
  <si>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Ayudas sociales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</si>
  <si>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Pensiones y jubilaciones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</si>
  <si>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f.        Transferencias a fideicomisos mandatos y contratos análogos                                                                                                                                                                                               </t>
  </si>
  <si>
    <t xml:space="preserve">g.       Transferencias a la seguridad social                                                                                                                                                                                                                      </t>
  </si>
  <si>
    <t xml:space="preserve">h.      Donativos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</si>
  <si>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i.         Transferencias al exterior                                                                                                                                                                                                                                </t>
  </si>
  <si>
    <t xml:space="preserve">IIC.PARTICIPACIONES Y APORTACIONES                                                                                                                                                                                                                            </t>
  </si>
  <si>
    <t xml:space="preserve">a.       Participaciones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</si>
  <si>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Aportaciones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</si>
  <si>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Convenios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</si>
  <si>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IID.INTERESES COMISIONES Y OTROS GASTOS DE LA DEUDA PUBLICA                                                                                                                                                                                                   </t>
  </si>
  <si>
    <t xml:space="preserve">a.       Intereses de la deuda publica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</si>
  <si>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Comisiones de la deuda publica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</si>
  <si>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Gastos de la deuda publica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</si>
  <si>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Costo por coberturas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</si>
  <si>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Apoyos financieros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</si>
  <si>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IIE.OTROS GASTOS Y PERDIDAS EXTRAORDINARIAS                                                                                                                                                                                                                   </t>
  </si>
  <si>
    <t xml:space="preserve">a.       Estimaciones depreciaciones deterioros, obsolescencia y amortizaciones                                                                                                                                                                                     </t>
  </si>
  <si>
    <t xml:space="preserve">b.      Provisiones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</si>
  <si>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 inventarios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</si>
  <si>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   Otros gastos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</si>
  <si>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IIF.INVERSION PUBLICA                                                                                                                                                                                                                                         </t>
  </si>
  <si>
    <t>a.  Inversión pública no capitalizable</t>
  </si>
  <si>
    <t>II.TOTAL DE GASTOS Y OTRAS PERDIDAS</t>
  </si>
  <si>
    <t>III.RESULTADOS DEL EJERCICIO(AHORRO/DESAHORRO)</t>
  </si>
  <si>
    <t>"Bajo protesta de decir verdad, declaramos que este reporte y sus notas son razonablemente correctos, y son responsabilidad del emisor."</t>
  </si>
  <si>
    <t>C. FROYLAN ALCAUTER IBARRA</t>
  </si>
  <si>
    <t>L.C. VIANEY AVILA CORTES</t>
  </si>
  <si>
    <t>L.C. SAMUEL ROJAS ZAMUDIO</t>
  </si>
  <si>
    <t>LIC. RAYMUNDO DAVID MARTINEZ SALGADO</t>
  </si>
  <si>
    <t>PRESIDENTE MUNICIPAL</t>
  </si>
  <si>
    <t>SÍNDICO</t>
  </si>
  <si>
    <t>TESORERO MUNICIPAL</t>
  </si>
  <si>
    <t>CONTRALOR MUNICIPAL</t>
  </si>
  <si>
    <t>MUNICIPIO DE MADERO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</si>
</sst>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1" applyNumberFormat="1" applyFont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14" xfId="1" applyNumberFormat="1" applyBorder="1"/>
    <xf numFmtId="4" fontId="0" fillId="0" borderId="15" xfId="0" applyNumberForma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0" fillId="0" borderId="17" xfId="0" applyNumberFormat="1" applyBorder="1"/>
    <xf numFmtId="4" fontId="0" fillId="0" borderId="18" xfId="0" applyNumberFormat="1" applyBorder="1"/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4" fontId="2" fillId="0" borderId="20" xfId="0" applyNumberFormat="1" applyFont="1" applyBorder="1"/>
    <xf numFmtId="4" fontId="2" fillId="0" borderId="21" xfId="0" applyNumberFormat="1" applyFont="1" applyBorder="1"/>
    <xf numFmtId="4" fontId="0" fillId="0" borderId="0" xfId="0" applyNumberFormat="1" applyAlignment="1">
      <alignment horizontal="center"/>
    </xf>
    <xf numFmtId="0" fontId="4" fillId="0" borderId="0" xfId="0" applyFont="1"/>
    <xf numFmtId="0" fontId="0" fillId="0" borderId="16" xfId="0" applyBorder="1" applyAlignment="1">
      <alignment horizontal="left" vertical="center" indent="4"/>
    </xf>
    <xf numFmtId="0" fontId="0" fillId="0" borderId="17" xfId="0" applyBorder="1" applyAlignment="1">
      <alignment horizontal="left" vertical="center" indent="4"/>
    </xf>
    <xf numFmtId="0" fontId="2" fillId="0" borderId="16" xfId="0" applyFont="1" applyBorder="1" applyAlignment="1">
      <alignment horizontal="left" vertical="top" indent="2"/>
    </xf>
    <xf numFmtId="0" fontId="2" fillId="0" borderId="17" xfId="0" applyFont="1" applyBorder="1" applyAlignment="1">
      <alignment horizontal="left" vertical="top" indent="2"/>
    </xf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 indent="1"/>
    </xf>
    <xf numFmtId="0" fontId="2" fillId="0" borderId="17" xfId="0" applyFont="1" applyBorder="1" applyAlignment="1">
      <alignment horizontal="left" vertical="top" wrapText="1" indent="1"/>
    </xf>
    <xf numFmtId="0" fontId="0" fillId="0" borderId="16" xfId="0" applyBorder="1" applyAlignment="1">
      <alignment horizontal="left" vertical="center" wrapText="1" indent="4"/>
    </xf>
    <xf numFmtId="0" fontId="0" fillId="0" borderId="17" xfId="0" applyBorder="1" applyAlignment="1">
      <alignment horizontal="left" vertical="center" wrapText="1" indent="4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9" xfId="0" applyFont="1" applyBorder="1" applyAlignment="1">
      <alignment horizontal="left" vertical="top" indent="2"/>
    </xf>
    <xf numFmtId="0" fontId="2" fillId="0" borderId="20" xfId="0" applyFont="1" applyBorder="1" applyAlignment="1">
      <alignment horizontal="left" vertical="top" indent="2"/>
    </xf>
    <xf numFmtId="0" fontId="0" fillId="0" borderId="0" xfId="0" applyAlignment="1">
      <alignment horizontal="left" vertical="center" indent="4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ta.%20Anual%202023,%20Consolidar/1.Estado_de_Actividades_20240320R79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Actividades"/>
    </sheetNames>
    <sheetDataSet>
      <sheetData sheetId="0">
        <row r="8">
          <cell r="D8">
            <v>1751670.33</v>
          </cell>
        </row>
        <row r="12">
          <cell r="D12">
            <v>1600581.5</v>
          </cell>
          <cell r="E12">
            <v>1056410.5</v>
          </cell>
        </row>
        <row r="13">
          <cell r="E13">
            <v>29.97</v>
          </cell>
        </row>
        <row r="14">
          <cell r="D14">
            <v>151074.5</v>
          </cell>
        </row>
        <row r="18">
          <cell r="D18">
            <v>353493</v>
          </cell>
        </row>
        <row r="19">
          <cell r="D19">
            <v>190000</v>
          </cell>
        </row>
        <row r="20">
          <cell r="D20">
            <v>163493</v>
          </cell>
          <cell r="E20">
            <v>79700</v>
          </cell>
        </row>
        <row r="29">
          <cell r="D29">
            <v>2105163.33</v>
          </cell>
        </row>
        <row r="32">
          <cell r="D32">
            <v>1075042.2</v>
          </cell>
        </row>
        <row r="33">
          <cell r="D33">
            <v>730341.71</v>
          </cell>
          <cell r="E33">
            <v>631989.43000000005</v>
          </cell>
        </row>
        <row r="34">
          <cell r="D34">
            <v>231707.59</v>
          </cell>
          <cell r="E34">
            <v>186323.11</v>
          </cell>
        </row>
        <row r="35">
          <cell r="D35">
            <v>112992.9</v>
          </cell>
          <cell r="E35">
            <v>165007.1</v>
          </cell>
        </row>
        <row r="37">
          <cell r="D37">
            <v>798000</v>
          </cell>
        </row>
        <row r="40">
          <cell r="D40">
            <v>798000</v>
          </cell>
        </row>
        <row r="60">
          <cell r="D60">
            <v>15675.46</v>
          </cell>
        </row>
        <row r="61">
          <cell r="D61">
            <v>15675.46</v>
          </cell>
        </row>
        <row r="66">
          <cell r="D66">
            <v>326174.2</v>
          </cell>
          <cell r="E66">
            <v>135468.97</v>
          </cell>
        </row>
        <row r="67">
          <cell r="D67">
            <v>326174.2</v>
          </cell>
          <cell r="E67">
            <v>135468.97</v>
          </cell>
        </row>
        <row r="69">
          <cell r="D69">
            <v>2214891.86</v>
          </cell>
          <cell r="E69">
            <v>1118788.6100000001</v>
          </cell>
        </row>
        <row r="71">
          <cell r="D71">
            <v>-109728.53</v>
          </cell>
          <cell r="E71">
            <v>17351.859999999899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showGridLines="0" tabSelected="1" zoomScaleNormal="100" workbookViewId="0">
      <selection activeCell="D80" sqref="D80"/>
    </sheetView>
  </sheetViews>
  <sheetFormatPr baseColWidth="10" defaultRowHeight="15" x14ac:dyDescent="0.25"/>
  <cols>
    <col min="1" max="1" width="27.28515625" customWidth="1"/>
    <col min="2" max="2" width="4.7109375" customWidth="1"/>
    <col min="3" max="3" width="43.5703125" customWidth="1"/>
    <col min="4" max="5" width="29" style="4" customWidth="1"/>
  </cols>
  <sheetData>
    <row r="1" spans="1:5" x14ac:dyDescent="0.25">
      <c r="A1" s="30" t="s">
        <v>72</v>
      </c>
      <c r="B1" s="31"/>
      <c r="C1" s="31"/>
      <c r="D1" s="31"/>
      <c r="E1" s="32"/>
    </row>
    <row r="2" spans="1:5" x14ac:dyDescent="0.25">
      <c r="A2" s="33" t="s">
        <v>0</v>
      </c>
      <c r="B2" s="34"/>
      <c r="C2" s="34"/>
      <c r="D2" s="34"/>
      <c r="E2" s="35"/>
    </row>
    <row r="3" spans="1:5" x14ac:dyDescent="0.25">
      <c r="A3" s="33" t="s">
        <v>1</v>
      </c>
      <c r="B3" s="34"/>
      <c r="C3" s="34"/>
      <c r="D3" s="34"/>
      <c r="E3" s="35"/>
    </row>
    <row r="4" spans="1:5" x14ac:dyDescent="0.25">
      <c r="A4" s="36" t="s">
        <v>2</v>
      </c>
      <c r="B4" s="37"/>
      <c r="C4" s="37"/>
      <c r="D4" s="37"/>
      <c r="E4" s="38"/>
    </row>
    <row r="5" spans="1:5" x14ac:dyDescent="0.25">
      <c r="A5" s="1"/>
      <c r="B5" s="1"/>
      <c r="C5" s="1"/>
      <c r="D5" s="5"/>
      <c r="E5" s="2"/>
    </row>
    <row r="6" spans="1:5" x14ac:dyDescent="0.25">
      <c r="A6" s="39" t="s">
        <v>3</v>
      </c>
      <c r="B6" s="40"/>
      <c r="C6" s="41"/>
      <c r="D6" s="6" t="s">
        <v>4</v>
      </c>
      <c r="E6" s="3" t="s">
        <v>5</v>
      </c>
    </row>
    <row r="7" spans="1:5" x14ac:dyDescent="0.25">
      <c r="A7" s="28" t="s">
        <v>6</v>
      </c>
      <c r="B7" s="29"/>
      <c r="C7" s="29"/>
      <c r="D7" s="8"/>
      <c r="E7" s="9"/>
    </row>
    <row r="8" spans="1:5" x14ac:dyDescent="0.25">
      <c r="A8" s="24" t="s">
        <v>7</v>
      </c>
      <c r="B8" s="25"/>
      <c r="C8" s="25"/>
      <c r="D8" s="10">
        <f>10499988.38+'[1]Estado de Actividades'!$D$8</f>
        <v>12251658.710000001</v>
      </c>
      <c r="E8" s="11">
        <f>SUM(E9:E16)</f>
        <v>9753575.5800000001</v>
      </c>
    </row>
    <row r="9" spans="1:5" x14ac:dyDescent="0.25">
      <c r="A9" s="22" t="s">
        <v>8</v>
      </c>
      <c r="B9" s="23"/>
      <c r="C9" s="23"/>
      <c r="D9" s="12">
        <v>2814833</v>
      </c>
      <c r="E9" s="13">
        <v>2357580</v>
      </c>
    </row>
    <row r="10" spans="1:5" x14ac:dyDescent="0.25">
      <c r="A10" s="22" t="s">
        <v>9</v>
      </c>
      <c r="B10" s="23"/>
      <c r="C10" s="23"/>
      <c r="D10" s="12">
        <v>0</v>
      </c>
      <c r="E10" s="13">
        <v>0</v>
      </c>
    </row>
    <row r="11" spans="1:5" x14ac:dyDescent="0.25">
      <c r="A11" s="22" t="s">
        <v>10</v>
      </c>
      <c r="B11" s="23"/>
      <c r="C11" s="23"/>
      <c r="D11" s="12">
        <v>4837900</v>
      </c>
      <c r="E11" s="13">
        <v>3622334</v>
      </c>
    </row>
    <row r="12" spans="1:5" x14ac:dyDescent="0.25">
      <c r="A12" s="22" t="s">
        <v>11</v>
      </c>
      <c r="B12" s="23"/>
      <c r="C12" s="23"/>
      <c r="D12" s="12">
        <f>2802194.93+'[1]Estado de Actividades'!$D$12</f>
        <v>4402776.43</v>
      </c>
      <c r="E12" s="13">
        <f>2700214.47+'[1]Estado de Actividades'!$E$12</f>
        <v>3756624.97</v>
      </c>
    </row>
    <row r="13" spans="1:5" x14ac:dyDescent="0.25">
      <c r="A13" s="22" t="s">
        <v>12</v>
      </c>
      <c r="B13" s="23"/>
      <c r="C13" s="23"/>
      <c r="D13" s="12">
        <v>9523.44</v>
      </c>
      <c r="E13" s="13">
        <f>2663.64+'[1]Estado de Actividades'!$E$13</f>
        <v>2693.6099999999997</v>
      </c>
    </row>
    <row r="14" spans="1:5" x14ac:dyDescent="0.25">
      <c r="A14" s="22" t="s">
        <v>13</v>
      </c>
      <c r="B14" s="23"/>
      <c r="C14" s="23"/>
      <c r="D14" s="12">
        <f>35537.01+'[1]Estado de Actividades'!$D$14</f>
        <v>186611.51</v>
      </c>
      <c r="E14" s="13">
        <v>14343</v>
      </c>
    </row>
    <row r="15" spans="1:5" x14ac:dyDescent="0.25">
      <c r="A15" s="22" t="s">
        <v>14</v>
      </c>
      <c r="B15" s="23"/>
      <c r="C15" s="23"/>
      <c r="D15" s="12">
        <v>0</v>
      </c>
      <c r="E15" s="13">
        <v>0</v>
      </c>
    </row>
    <row r="16" spans="1:5" x14ac:dyDescent="0.25">
      <c r="A16" s="22" t="s">
        <v>15</v>
      </c>
      <c r="B16" s="23"/>
      <c r="C16" s="23"/>
      <c r="D16" s="12">
        <v>0</v>
      </c>
      <c r="E16" s="13">
        <v>0</v>
      </c>
    </row>
    <row r="17" spans="1:5" ht="6.75" customHeight="1" x14ac:dyDescent="0.25">
      <c r="A17" s="46"/>
      <c r="B17" s="47"/>
      <c r="C17" s="47"/>
      <c r="D17" s="12"/>
      <c r="E17" s="13"/>
    </row>
    <row r="18" spans="1:5" ht="30" customHeight="1" x14ac:dyDescent="0.25">
      <c r="A18" s="42" t="s">
        <v>16</v>
      </c>
      <c r="B18" s="43"/>
      <c r="C18" s="43"/>
      <c r="D18" s="10">
        <f>140435350.23+'[1]Estado de Actividades'!$D$18</f>
        <v>140788843.22999999</v>
      </c>
      <c r="E18" s="11">
        <f>SUM(E19:E27)</f>
        <v>122770227.04000001</v>
      </c>
    </row>
    <row r="19" spans="1:5" ht="30.75" customHeight="1" x14ac:dyDescent="0.25">
      <c r="A19" s="44" t="s">
        <v>17</v>
      </c>
      <c r="B19" s="45" t="s">
        <v>18</v>
      </c>
      <c r="C19" s="45"/>
      <c r="D19" s="12">
        <f>139637350.23+'[1]Estado de Actividades'!$D$19</f>
        <v>139827350.22999999</v>
      </c>
      <c r="E19" s="13">
        <v>122690527.04000001</v>
      </c>
    </row>
    <row r="20" spans="1:5" x14ac:dyDescent="0.25">
      <c r="A20" s="22" t="s">
        <v>19</v>
      </c>
      <c r="B20" s="23" t="s">
        <v>20</v>
      </c>
      <c r="C20" s="23"/>
      <c r="D20" s="12">
        <f>798000+'[1]Estado de Actividades'!$D$20</f>
        <v>961493</v>
      </c>
      <c r="E20" s="13">
        <f>0+'[1]Estado de Actividades'!$E$20</f>
        <v>79700</v>
      </c>
    </row>
    <row r="21" spans="1:5" ht="7.5" customHeight="1" x14ac:dyDescent="0.25">
      <c r="A21" s="46"/>
      <c r="B21" s="47"/>
      <c r="C21" s="47"/>
      <c r="D21" s="12"/>
      <c r="E21" s="13"/>
    </row>
    <row r="22" spans="1:5" x14ac:dyDescent="0.25">
      <c r="A22" s="24" t="s">
        <v>21</v>
      </c>
      <c r="B22" s="25"/>
      <c r="C22" s="25"/>
      <c r="D22" s="10">
        <v>0</v>
      </c>
      <c r="E22" s="11">
        <v>0</v>
      </c>
    </row>
    <row r="23" spans="1:5" x14ac:dyDescent="0.25">
      <c r="A23" s="22" t="s">
        <v>22</v>
      </c>
      <c r="B23" s="23"/>
      <c r="C23" s="23"/>
      <c r="D23" s="12">
        <v>0</v>
      </c>
      <c r="E23" s="13">
        <v>0</v>
      </c>
    </row>
    <row r="24" spans="1:5" x14ac:dyDescent="0.25">
      <c r="A24" s="22" t="s">
        <v>23</v>
      </c>
      <c r="B24" s="23"/>
      <c r="C24" s="23"/>
      <c r="D24" s="12">
        <v>0</v>
      </c>
      <c r="E24" s="13">
        <v>0</v>
      </c>
    </row>
    <row r="25" spans="1:5" x14ac:dyDescent="0.25">
      <c r="A25" s="22" t="s">
        <v>24</v>
      </c>
      <c r="B25" s="23"/>
      <c r="C25" s="23"/>
      <c r="D25" s="12">
        <v>0</v>
      </c>
      <c r="E25" s="13">
        <v>0</v>
      </c>
    </row>
    <row r="26" spans="1:5" x14ac:dyDescent="0.25">
      <c r="A26" s="22" t="s">
        <v>25</v>
      </c>
      <c r="B26" s="23"/>
      <c r="C26" s="23"/>
      <c r="D26" s="12">
        <v>0</v>
      </c>
      <c r="E26" s="13">
        <v>0</v>
      </c>
    </row>
    <row r="27" spans="1:5" x14ac:dyDescent="0.25">
      <c r="A27" s="22" t="s">
        <v>26</v>
      </c>
      <c r="B27" s="23" t="s">
        <v>27</v>
      </c>
      <c r="C27" s="23"/>
      <c r="D27" s="12">
        <v>0</v>
      </c>
      <c r="E27" s="13">
        <v>0</v>
      </c>
    </row>
    <row r="28" spans="1:5" ht="7.5" customHeight="1" x14ac:dyDescent="0.25">
      <c r="A28" s="22"/>
      <c r="B28" s="23"/>
      <c r="C28" s="23"/>
      <c r="D28" s="12"/>
      <c r="E28" s="13"/>
    </row>
    <row r="29" spans="1:5" x14ac:dyDescent="0.25">
      <c r="A29" s="24" t="s">
        <v>28</v>
      </c>
      <c r="B29" s="25"/>
      <c r="C29" s="25"/>
      <c r="D29" s="12">
        <f>150935338.61+'[1]Estado de Actividades'!$D$29</f>
        <v>153040501.94000003</v>
      </c>
      <c r="E29" s="13">
        <f>+E8+E18</f>
        <v>132523802.62</v>
      </c>
    </row>
    <row r="30" spans="1:5" ht="11.25" customHeight="1" x14ac:dyDescent="0.25">
      <c r="A30" s="22"/>
      <c r="B30" s="23"/>
      <c r="C30" s="23"/>
      <c r="D30" s="12"/>
      <c r="E30" s="13"/>
    </row>
    <row r="31" spans="1:5" x14ac:dyDescent="0.25">
      <c r="A31" s="26" t="s">
        <v>29</v>
      </c>
      <c r="B31" s="27"/>
      <c r="C31" s="27"/>
      <c r="D31" s="12"/>
      <c r="E31" s="11"/>
    </row>
    <row r="32" spans="1:5" x14ac:dyDescent="0.25">
      <c r="A32" s="24" t="s">
        <v>30</v>
      </c>
      <c r="B32" s="25"/>
      <c r="C32" s="25"/>
      <c r="D32" s="10">
        <f>94889408.45+'[1]Estado de Actividades'!$D$32</f>
        <v>95964450.650000006</v>
      </c>
      <c r="E32" s="11">
        <f>SUM(E33:E35)</f>
        <v>79204268.359999999</v>
      </c>
    </row>
    <row r="33" spans="1:5" x14ac:dyDescent="0.25">
      <c r="A33" s="22" t="s">
        <v>31</v>
      </c>
      <c r="B33" s="23"/>
      <c r="C33" s="23"/>
      <c r="D33" s="12">
        <f>49212220.21+'[1]Estado de Actividades'!$D$33</f>
        <v>49942561.920000002</v>
      </c>
      <c r="E33" s="13">
        <f>47578051.29+'[1]Estado de Actividades'!$E$33</f>
        <v>48210040.719999999</v>
      </c>
    </row>
    <row r="34" spans="1:5" x14ac:dyDescent="0.25">
      <c r="A34" s="22" t="s">
        <v>32</v>
      </c>
      <c r="B34" s="23"/>
      <c r="C34" s="23"/>
      <c r="D34" s="12">
        <f>30188506.55+'[1]Estado de Actividades'!$D$34</f>
        <v>30420214.140000001</v>
      </c>
      <c r="E34" s="13">
        <f>22066190.63+'[1]Estado de Actividades'!$E$34</f>
        <v>22252513.739999998</v>
      </c>
    </row>
    <row r="35" spans="1:5" x14ac:dyDescent="0.25">
      <c r="A35" s="22" t="s">
        <v>33</v>
      </c>
      <c r="B35" s="23"/>
      <c r="C35" s="23"/>
      <c r="D35" s="12">
        <f>15488681.69+'[1]Estado de Actividades'!$D$35</f>
        <v>15601674.59</v>
      </c>
      <c r="E35" s="13">
        <f>8576706.8+'[1]Estado de Actividades'!$E$35</f>
        <v>8741713.9000000004</v>
      </c>
    </row>
    <row r="36" spans="1:5" ht="9" customHeight="1" x14ac:dyDescent="0.25">
      <c r="A36" s="14"/>
      <c r="B36" s="15"/>
      <c r="C36" s="15"/>
      <c r="D36" s="12"/>
      <c r="E36" s="13"/>
    </row>
    <row r="37" spans="1:5" x14ac:dyDescent="0.25">
      <c r="A37" s="24" t="s">
        <v>34</v>
      </c>
      <c r="B37" s="25"/>
      <c r="C37" s="25"/>
      <c r="D37" s="10">
        <f>12505397.65+'[1]Estado de Actividades'!$D$37</f>
        <v>13303397.65</v>
      </c>
      <c r="E37" s="11">
        <v>9139479.2300000004</v>
      </c>
    </row>
    <row r="38" spans="1:5" x14ac:dyDescent="0.25">
      <c r="A38" s="22" t="s">
        <v>35</v>
      </c>
      <c r="B38" s="23"/>
      <c r="C38" s="23"/>
      <c r="D38" s="12">
        <v>528964.48</v>
      </c>
      <c r="E38" s="13">
        <v>556200</v>
      </c>
    </row>
    <row r="39" spans="1:5" x14ac:dyDescent="0.25">
      <c r="A39" s="22" t="s">
        <v>36</v>
      </c>
      <c r="B39" s="23"/>
      <c r="C39" s="23"/>
      <c r="D39" s="12">
        <v>683992.89</v>
      </c>
      <c r="E39" s="13">
        <v>0</v>
      </c>
    </row>
    <row r="40" spans="1:5" x14ac:dyDescent="0.25">
      <c r="A40" s="22" t="s">
        <v>37</v>
      </c>
      <c r="B40" s="23"/>
      <c r="C40" s="23"/>
      <c r="D40" s="12">
        <f>2777196.77+'[1]Estado de Actividades'!$D$40</f>
        <v>3575196.77</v>
      </c>
      <c r="E40" s="13">
        <v>1518579.66</v>
      </c>
    </row>
    <row r="41" spans="1:5" x14ac:dyDescent="0.25">
      <c r="A41" s="22" t="s">
        <v>38</v>
      </c>
      <c r="B41" s="23"/>
      <c r="C41" s="23"/>
      <c r="D41" s="12">
        <v>8515243.5099999998</v>
      </c>
      <c r="E41" s="13">
        <v>7064699.5700000003</v>
      </c>
    </row>
    <row r="42" spans="1:5" x14ac:dyDescent="0.25">
      <c r="A42" s="22" t="s">
        <v>39</v>
      </c>
      <c r="B42" s="23"/>
      <c r="C42" s="23"/>
      <c r="D42" s="12">
        <v>0</v>
      </c>
      <c r="E42" s="13">
        <v>0</v>
      </c>
    </row>
    <row r="43" spans="1:5" x14ac:dyDescent="0.25">
      <c r="A43" s="22" t="s">
        <v>40</v>
      </c>
      <c r="B43" s="23"/>
      <c r="C43" s="23"/>
      <c r="D43" s="12">
        <v>0</v>
      </c>
      <c r="E43" s="13">
        <v>0</v>
      </c>
    </row>
    <row r="44" spans="1:5" x14ac:dyDescent="0.25">
      <c r="A44" s="22" t="s">
        <v>41</v>
      </c>
      <c r="B44" s="23"/>
      <c r="C44" s="23"/>
      <c r="D44" s="12">
        <v>0</v>
      </c>
      <c r="E44" s="13">
        <v>0</v>
      </c>
    </row>
    <row r="45" spans="1:5" x14ac:dyDescent="0.25">
      <c r="A45" s="22" t="s">
        <v>42</v>
      </c>
      <c r="B45" s="23"/>
      <c r="C45" s="23"/>
      <c r="D45" s="12">
        <v>0</v>
      </c>
      <c r="E45" s="13">
        <v>0</v>
      </c>
    </row>
    <row r="46" spans="1:5" x14ac:dyDescent="0.25">
      <c r="A46" s="22" t="s">
        <v>43</v>
      </c>
      <c r="B46" s="23"/>
      <c r="C46" s="23"/>
      <c r="D46" s="12">
        <v>0</v>
      </c>
      <c r="E46" s="13">
        <v>0</v>
      </c>
    </row>
    <row r="47" spans="1:5" ht="8.25" customHeight="1" x14ac:dyDescent="0.25">
      <c r="A47" s="22"/>
      <c r="B47" s="23"/>
      <c r="C47" s="23"/>
      <c r="D47" s="12"/>
      <c r="E47" s="13"/>
    </row>
    <row r="48" spans="1:5" x14ac:dyDescent="0.25">
      <c r="A48" s="24" t="s">
        <v>44</v>
      </c>
      <c r="B48" s="25"/>
      <c r="C48" s="25"/>
      <c r="D48" s="10">
        <v>0</v>
      </c>
      <c r="E48" s="11">
        <v>0</v>
      </c>
    </row>
    <row r="49" spans="1:5" x14ac:dyDescent="0.25">
      <c r="A49" s="22" t="s">
        <v>45</v>
      </c>
      <c r="B49" s="23"/>
      <c r="C49" s="23"/>
      <c r="D49" s="12">
        <v>0</v>
      </c>
      <c r="E49" s="13">
        <v>0</v>
      </c>
    </row>
    <row r="50" spans="1:5" x14ac:dyDescent="0.25">
      <c r="A50" s="22" t="s">
        <v>46</v>
      </c>
      <c r="B50" s="23"/>
      <c r="C50" s="23"/>
      <c r="D50" s="12">
        <v>0</v>
      </c>
      <c r="E50" s="13">
        <v>0</v>
      </c>
    </row>
    <row r="51" spans="1:5" x14ac:dyDescent="0.25">
      <c r="A51" s="22" t="s">
        <v>47</v>
      </c>
      <c r="B51" s="23"/>
      <c r="C51" s="23"/>
      <c r="D51" s="12">
        <v>0</v>
      </c>
      <c r="E51" s="13">
        <v>0</v>
      </c>
    </row>
    <row r="52" spans="1:5" x14ac:dyDescent="0.25">
      <c r="A52" s="22"/>
      <c r="B52" s="23"/>
      <c r="C52" s="23"/>
      <c r="D52" s="12"/>
      <c r="E52" s="13"/>
    </row>
    <row r="53" spans="1:5" x14ac:dyDescent="0.25">
      <c r="A53" s="24" t="s">
        <v>48</v>
      </c>
      <c r="B53" s="25"/>
      <c r="C53" s="25"/>
      <c r="D53" s="10">
        <v>0</v>
      </c>
      <c r="E53" s="11">
        <v>0</v>
      </c>
    </row>
    <row r="54" spans="1:5" x14ac:dyDescent="0.25">
      <c r="A54" s="22" t="s">
        <v>49</v>
      </c>
      <c r="B54" s="23"/>
      <c r="C54" s="23"/>
      <c r="D54" s="12">
        <v>0</v>
      </c>
      <c r="E54" s="13">
        <v>0</v>
      </c>
    </row>
    <row r="55" spans="1:5" x14ac:dyDescent="0.25">
      <c r="A55" s="22" t="s">
        <v>50</v>
      </c>
      <c r="B55" s="23"/>
      <c r="C55" s="23"/>
      <c r="D55" s="12">
        <v>0</v>
      </c>
      <c r="E55" s="13">
        <v>0</v>
      </c>
    </row>
    <row r="56" spans="1:5" x14ac:dyDescent="0.25">
      <c r="A56" s="22" t="s">
        <v>51</v>
      </c>
      <c r="B56" s="23"/>
      <c r="C56" s="23"/>
      <c r="D56" s="12">
        <v>0</v>
      </c>
      <c r="E56" s="13">
        <v>0</v>
      </c>
    </row>
    <row r="57" spans="1:5" x14ac:dyDescent="0.25">
      <c r="A57" s="22" t="s">
        <v>52</v>
      </c>
      <c r="B57" s="23"/>
      <c r="C57" s="23"/>
      <c r="D57" s="12">
        <v>0</v>
      </c>
      <c r="E57" s="13">
        <v>0</v>
      </c>
    </row>
    <row r="58" spans="1:5" x14ac:dyDescent="0.25">
      <c r="A58" s="22" t="s">
        <v>53</v>
      </c>
      <c r="B58" s="23"/>
      <c r="C58" s="23"/>
      <c r="D58" s="12">
        <v>0</v>
      </c>
      <c r="E58" s="13">
        <v>0</v>
      </c>
    </row>
    <row r="59" spans="1:5" ht="9.75" customHeight="1" x14ac:dyDescent="0.25">
      <c r="A59" s="22"/>
      <c r="B59" s="23"/>
      <c r="C59" s="23"/>
      <c r="D59" s="12"/>
      <c r="E59" s="13"/>
    </row>
    <row r="60" spans="1:5" x14ac:dyDescent="0.25">
      <c r="A60" s="24" t="s">
        <v>54</v>
      </c>
      <c r="B60" s="25"/>
      <c r="C60" s="25"/>
      <c r="D60" s="10">
        <f>788538.16+'[1]Estado de Actividades'!$D$60</f>
        <v>804213.62</v>
      </c>
      <c r="E60" s="11">
        <v>2745627.83</v>
      </c>
    </row>
    <row r="61" spans="1:5" x14ac:dyDescent="0.25">
      <c r="A61" s="22" t="s">
        <v>55</v>
      </c>
      <c r="B61" s="23"/>
      <c r="C61" s="23"/>
      <c r="D61" s="12">
        <f>788538.16+'[1]Estado de Actividades'!$D$61</f>
        <v>804213.62</v>
      </c>
      <c r="E61" s="13">
        <v>2745627.83</v>
      </c>
    </row>
    <row r="62" spans="1:5" x14ac:dyDescent="0.25">
      <c r="A62" s="22" t="s">
        <v>56</v>
      </c>
      <c r="B62" s="23"/>
      <c r="C62" s="23"/>
      <c r="D62" s="12">
        <v>0</v>
      </c>
      <c r="E62" s="13">
        <v>0</v>
      </c>
    </row>
    <row r="63" spans="1:5" x14ac:dyDescent="0.25">
      <c r="A63" s="22" t="s">
        <v>57</v>
      </c>
      <c r="B63" s="23"/>
      <c r="C63" s="23"/>
      <c r="D63" s="12">
        <v>0</v>
      </c>
      <c r="E63" s="13">
        <v>0</v>
      </c>
    </row>
    <row r="64" spans="1:5" x14ac:dyDescent="0.25">
      <c r="A64" s="22" t="s">
        <v>58</v>
      </c>
      <c r="B64" s="23"/>
      <c r="C64" s="23"/>
      <c r="D64" s="12">
        <v>0</v>
      </c>
      <c r="E64" s="13">
        <v>0</v>
      </c>
    </row>
    <row r="65" spans="1:5" x14ac:dyDescent="0.25">
      <c r="A65" s="16"/>
      <c r="B65" s="17"/>
      <c r="C65" s="17"/>
      <c r="D65" s="12"/>
      <c r="E65" s="13"/>
    </row>
    <row r="66" spans="1:5" x14ac:dyDescent="0.25">
      <c r="A66" s="24" t="s">
        <v>59</v>
      </c>
      <c r="B66" s="25"/>
      <c r="C66" s="25"/>
      <c r="D66" s="10">
        <f>48684064.92+'[1]Estado de Actividades'!$D$66</f>
        <v>49010239.120000005</v>
      </c>
      <c r="E66" s="13">
        <f>42985302.33+'[1]Estado de Actividades'!$E$66</f>
        <v>43120771.299999997</v>
      </c>
    </row>
    <row r="67" spans="1:5" x14ac:dyDescent="0.25">
      <c r="A67" s="22" t="s">
        <v>60</v>
      </c>
      <c r="B67" s="23"/>
      <c r="C67" s="23"/>
      <c r="D67" s="12">
        <f>48684064.92+'[1]Estado de Actividades'!$D$67</f>
        <v>49010239.120000005</v>
      </c>
      <c r="E67" s="13">
        <f>42985302.33+'[1]Estado de Actividades'!$E$67</f>
        <v>43120771.299999997</v>
      </c>
    </row>
    <row r="68" spans="1:5" x14ac:dyDescent="0.25">
      <c r="A68" s="22"/>
      <c r="B68" s="23"/>
      <c r="C68" s="23"/>
      <c r="D68" s="12"/>
      <c r="E68" s="11"/>
    </row>
    <row r="69" spans="1:5" x14ac:dyDescent="0.25">
      <c r="A69" s="24" t="s">
        <v>61</v>
      </c>
      <c r="B69" s="25"/>
      <c r="C69" s="25"/>
      <c r="D69" s="10">
        <f>156867409.18+'[1]Estado de Actividades'!$D$69</f>
        <v>159082301.04000002</v>
      </c>
      <c r="E69" s="11">
        <f>133091358.11+'[1]Estado de Actividades'!$E$69</f>
        <v>134210146.72</v>
      </c>
    </row>
    <row r="70" spans="1:5" ht="9.75" customHeight="1" x14ac:dyDescent="0.25">
      <c r="A70" s="22"/>
      <c r="B70" s="23"/>
      <c r="C70" s="23"/>
      <c r="D70" s="12"/>
      <c r="E70" s="13"/>
    </row>
    <row r="71" spans="1:5" x14ac:dyDescent="0.25">
      <c r="A71" s="48" t="s">
        <v>62</v>
      </c>
      <c r="B71" s="49"/>
      <c r="C71" s="49"/>
      <c r="D71" s="18">
        <f>-5932070.57+'[1]Estado de Actividades'!$D$71</f>
        <v>-6041799.1000000006</v>
      </c>
      <c r="E71" s="19">
        <f>-1703695.95999999+'[1]Estado de Actividades'!$E$71</f>
        <v>-1686344.0999999901</v>
      </c>
    </row>
    <row r="72" spans="1:5" x14ac:dyDescent="0.25">
      <c r="A72" s="50"/>
      <c r="B72" s="50"/>
      <c r="C72" s="50"/>
    </row>
    <row r="80" spans="1:5" x14ac:dyDescent="0.25">
      <c r="A80" s="7" t="s">
        <v>64</v>
      </c>
      <c r="C80" s="7" t="s">
        <v>65</v>
      </c>
      <c r="D80" s="20" t="s">
        <v>66</v>
      </c>
      <c r="E80" s="20" t="s">
        <v>67</v>
      </c>
    </row>
    <row r="81" spans="1:5" x14ac:dyDescent="0.25">
      <c r="A81" s="1" t="s">
        <v>68</v>
      </c>
      <c r="C81" s="1" t="s">
        <v>69</v>
      </c>
      <c r="D81" s="5" t="s">
        <v>70</v>
      </c>
      <c r="E81" s="5" t="s">
        <v>71</v>
      </c>
    </row>
    <row r="82" spans="1:5" x14ac:dyDescent="0.25">
      <c r="A82" s="21" t="s">
        <v>63</v>
      </c>
    </row>
  </sheetData>
  <mergeCells count="69">
    <mergeCell ref="A69:C69"/>
    <mergeCell ref="A71:C71"/>
    <mergeCell ref="A70:C70"/>
    <mergeCell ref="A68:C68"/>
    <mergeCell ref="A72:C72"/>
    <mergeCell ref="A17:C17"/>
    <mergeCell ref="A21:C21"/>
    <mergeCell ref="A24:C24"/>
    <mergeCell ref="A25:C25"/>
    <mergeCell ref="A26:C26"/>
    <mergeCell ref="A27:C27"/>
    <mergeCell ref="A18:C18"/>
    <mergeCell ref="A19:C19"/>
    <mergeCell ref="A20:C20"/>
    <mergeCell ref="A22:C22"/>
    <mergeCell ref="A23:C23"/>
    <mergeCell ref="A1:E1"/>
    <mergeCell ref="A2:E2"/>
    <mergeCell ref="A3:E3"/>
    <mergeCell ref="A4:E4"/>
    <mergeCell ref="A6:C6"/>
    <mergeCell ref="A14:C14"/>
    <mergeCell ref="A15:C15"/>
    <mergeCell ref="A16:C16"/>
    <mergeCell ref="A7:C7"/>
    <mergeCell ref="A8:C8"/>
    <mergeCell ref="A9:C9"/>
    <mergeCell ref="A10:C10"/>
    <mergeCell ref="A11:C11"/>
    <mergeCell ref="A12:C12"/>
    <mergeCell ref="A13:C13"/>
    <mergeCell ref="A34:C34"/>
    <mergeCell ref="A35:C35"/>
    <mergeCell ref="A37:C37"/>
    <mergeCell ref="A38:C38"/>
    <mergeCell ref="A29:C29"/>
    <mergeCell ref="A31:C31"/>
    <mergeCell ref="A32:C32"/>
    <mergeCell ref="A33:C33"/>
    <mergeCell ref="A44:C44"/>
    <mergeCell ref="A45:C45"/>
    <mergeCell ref="A46:C46"/>
    <mergeCell ref="A39:C39"/>
    <mergeCell ref="A40:C40"/>
    <mergeCell ref="A41:C41"/>
    <mergeCell ref="A42:C42"/>
    <mergeCell ref="A43:C43"/>
    <mergeCell ref="A54:C54"/>
    <mergeCell ref="A28:C28"/>
    <mergeCell ref="A30:C30"/>
    <mergeCell ref="A48:C48"/>
    <mergeCell ref="A60:C60"/>
    <mergeCell ref="A47:C47"/>
    <mergeCell ref="A55:C55"/>
    <mergeCell ref="A56:C56"/>
    <mergeCell ref="A57:C57"/>
    <mergeCell ref="A58:C58"/>
    <mergeCell ref="A59:C59"/>
    <mergeCell ref="A49:C49"/>
    <mergeCell ref="A50:C50"/>
    <mergeCell ref="A51:C51"/>
    <mergeCell ref="A52:C52"/>
    <mergeCell ref="A53:C53"/>
    <mergeCell ref="A64:C64"/>
    <mergeCell ref="A66:C66"/>
    <mergeCell ref="A67:C67"/>
    <mergeCell ref="A61:C61"/>
    <mergeCell ref="A62:C62"/>
    <mergeCell ref="A63:C63"/>
  </mergeCells>
  <pageMargins left="0.51181102362204722" right="0.51181102362204722" top="0.55118110236220474" bottom="0.5511811023622047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Actividades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2024-02-28T20:31:32Z</cp:lastPrinted>
  <dcterms:created xsi:type="dcterms:W3CDTF">2013-07-12T16:33:30Z</dcterms:created>
  <dcterms:modified xsi:type="dcterms:W3CDTF">2024-03-22T16:15:58Z</dcterms:modified>
</cp:coreProperties>
</file>