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to Informe del Mpio de  Madero 24\IV Información Contable CONAC\i Estados Consolidados\"/>
    </mc:Choice>
  </mc:AlternateContent>
  <bookViews>
    <workbookView xWindow="0" yWindow="0" windowWidth="28800" windowHeight="11805"/>
  </bookViews>
  <sheets>
    <sheet name="RAA" sheetId="6" r:id="rId1"/>
  </sheets>
  <externalReferences>
    <externalReference r:id="rId2"/>
  </externalReferences>
  <definedNames>
    <definedName name="_xlnm.Print_Area" localSheetId="0">RAA!$A$1:$G$49</definedName>
    <definedName name="_xlnm.Print_Titles" localSheetId="0">RAA!$6:$6</definedName>
  </definedNames>
  <calcPr calcId="152511"/>
</workbook>
</file>

<file path=xl/calcChain.xml><?xml version="1.0" encoding="utf-8"?>
<calcChain xmlns="http://schemas.openxmlformats.org/spreadsheetml/2006/main">
  <c r="G22" i="6" l="1"/>
  <c r="G18" i="6"/>
  <c r="G12" i="6"/>
  <c r="G10" i="6"/>
  <c r="G9" i="6"/>
  <c r="G8" i="6"/>
  <c r="F24" i="6"/>
  <c r="F22" i="6"/>
  <c r="F18" i="6"/>
  <c r="F13" i="6"/>
  <c r="F11" i="6"/>
  <c r="F10" i="6"/>
  <c r="F9" i="6"/>
  <c r="F8" i="6"/>
  <c r="E18" i="6"/>
  <c r="E22" i="6"/>
  <c r="E11" i="6"/>
  <c r="E10" i="6"/>
  <c r="E9" i="6"/>
  <c r="E8" i="6"/>
  <c r="D13" i="6"/>
  <c r="D11" i="6"/>
  <c r="D10" i="6"/>
  <c r="D9" i="6"/>
  <c r="D8" i="6"/>
  <c r="C24" i="6"/>
  <c r="C22" i="6"/>
  <c r="C18" i="6"/>
  <c r="C11" i="6"/>
  <c r="C10" i="6"/>
  <c r="C9" i="6"/>
  <c r="C8" i="6"/>
</calcChain>
</file>

<file path=xl/sharedStrings.xml><?xml version="1.0" encoding="utf-8"?>
<sst xmlns="http://schemas.openxmlformats.org/spreadsheetml/2006/main" count="55" uniqueCount="55">
  <si>
    <t>REPORTE ANALÍTICO DEL ACTIVO</t>
  </si>
  <si>
    <t>DEL 01 DE ENERO DEL 2024 AL 31 DE DICIEMBRE DEL 2024</t>
  </si>
  <si>
    <t>(Cifra en pesos)</t>
  </si>
  <si>
    <t>Cuenta Contable</t>
  </si>
  <si>
    <t>Saldo Inicial                                                                                               (SI)                                                                        1</t>
  </si>
  <si>
    <t>Cargos del  Periodo                                                    2</t>
  </si>
  <si>
    <t>Abonos del Periodo                                                          3</t>
  </si>
  <si>
    <t>Saldo Final                                                                                               (SF)                                                                                4 (1+2-3)</t>
  </si>
  <si>
    <t>Flujo del Periodo (SI-SF)                                                                     (1-4)</t>
  </si>
  <si>
    <t>ACTIVO</t>
  </si>
  <si>
    <t xml:space="preserve">   ACTIVO CIRCULANTE</t>
  </si>
  <si>
    <t>1.1.1</t>
  </si>
  <si>
    <t>Efectivo y Equivalentes</t>
  </si>
  <si>
    <t>1.1.2</t>
  </si>
  <si>
    <t>Derechos a Recibir Efectivo o Equivalentes</t>
  </si>
  <si>
    <t>1.1.3</t>
  </si>
  <si>
    <t>Derechos a Recibir Bienes o Servicios</t>
  </si>
  <si>
    <t>1.1.4</t>
  </si>
  <si>
    <t>Inventarios</t>
  </si>
  <si>
    <t>1.1.5</t>
  </si>
  <si>
    <t>Almacenes</t>
  </si>
  <si>
    <t>1.1.6</t>
  </si>
  <si>
    <t>Estimación por Pérdida o Deterioro de Activos Circulantes</t>
  </si>
  <si>
    <t>1.1.9</t>
  </si>
  <si>
    <t>Otros Activos Circulantes</t>
  </si>
  <si>
    <t>ACTIVO NO CIRCULANTE</t>
  </si>
  <si>
    <t>1.2.1</t>
  </si>
  <si>
    <t>Inversiones Financieras a Largo Plazo</t>
  </si>
  <si>
    <t>1.2.2</t>
  </si>
  <si>
    <t>Derechos a Recibir Efectivo o Equivalentes a Largo Plazo</t>
  </si>
  <si>
    <t>1.2.3</t>
  </si>
  <si>
    <t>Bienes Inmuebles, Infraestructura y Construcciones en Proceso</t>
  </si>
  <si>
    <t>1.2.4</t>
  </si>
  <si>
    <t>Bienes Muebles</t>
  </si>
  <si>
    <t>1.2.5</t>
  </si>
  <si>
    <t>Activos Intangibles</t>
  </si>
  <si>
    <t>1.2.6</t>
  </si>
  <si>
    <t>Depreciación, Deterioro y Amortización Acumulada de Bienes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</si>
  <si>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</si>
  <si>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</si>
  <si>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</si>
  <si>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</si>
  <si>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</si>
  <si>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</si>
  <si>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C. JUAN CARLOS GAMIÑO AVALOS</t>
  </si>
  <si>
    <t>ING. CLAUDIA LIZBETH MARROQUIN URIBE</t>
  </si>
  <si>
    <t>C. GABRIEL VILCHEZ GARCIA</t>
  </si>
  <si>
    <t>EVERARDO JUAREZ IBAÑEZ</t>
  </si>
  <si>
    <t>PRESIDENTE MUNICIPAL</t>
  </si>
  <si>
    <t>SÍNDICO</t>
  </si>
  <si>
    <t>TESORERO MUNICIPAL</t>
  </si>
  <si>
    <t>CONTRALOR MUNICIPAL</t>
  </si>
  <si>
    <t>"Bajo protesta de decir verdad, declaramos que este reporte y sus notas son razonablemente correctos, y son responsabilidad del emisor."</t>
  </si>
  <si>
    <t>MUNICIPIO DE MADERO Y ORGANISMOS DESCENTRALIZADOS</t>
  </si>
  <si>
    <t>137112787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</si>
</sst>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justify"/>
      <protection locked="0"/>
    </xf>
    <xf numFmtId="0" fontId="0" fillId="0" borderId="0" xfId="0"/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2" fillId="0" borderId="0" xfId="0" applyNumberFormat="1" applyFont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1" xfId="0" applyNumberFormat="1" applyFont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0" fillId="0" borderId="0" xfId="0" applyProtection="1">
      <protection locked="0"/>
    </xf>
    <xf numFmtId="49" fontId="0" fillId="0" borderId="8" xfId="0" applyNumberFormat="1" applyBorder="1" applyAlignment="1">
      <alignment horizontal="right"/>
    </xf>
    <xf numFmtId="49" fontId="0" fillId="0" borderId="14" xfId="0" applyNumberFormat="1" applyBorder="1" applyAlignment="1">
      <alignment horizontal="right"/>
    </xf>
    <xf numFmtId="0" fontId="2" fillId="0" borderId="0" xfId="0" applyFont="1"/>
    <xf numFmtId="0" fontId="0" fillId="0" borderId="10" xfId="0" applyBorder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0" fillId="0" borderId="8" xfId="2" applyFont="1" applyBorder="1" applyAlignment="1">
      <alignment horizontal="right"/>
    </xf>
    <xf numFmtId="43" fontId="0" fillId="0" borderId="14" xfId="2" applyFont="1" applyBorder="1" applyAlignment="1">
      <alignment horizontal="right"/>
    </xf>
    <xf numFmtId="43" fontId="0" fillId="0" borderId="9" xfId="2" applyFont="1" applyBorder="1" applyAlignment="1">
      <alignment horizontal="right"/>
    </xf>
    <xf numFmtId="43" fontId="0" fillId="0" borderId="15" xfId="2" applyFont="1" applyBorder="1" applyAlignment="1">
      <alignment horizontal="right"/>
    </xf>
    <xf numFmtId="43" fontId="2" fillId="2" borderId="2" xfId="2" applyFont="1" applyFill="1" applyBorder="1" applyAlignment="1">
      <alignment horizontal="right"/>
    </xf>
    <xf numFmtId="43" fontId="2" fillId="2" borderId="12" xfId="2" applyFont="1" applyFill="1" applyBorder="1" applyAlignment="1">
      <alignment horizontal="right"/>
    </xf>
    <xf numFmtId="43" fontId="2" fillId="0" borderId="6" xfId="2" applyFont="1" applyBorder="1" applyAlignment="1">
      <alignment horizontal="right"/>
    </xf>
    <xf numFmtId="43" fontId="2" fillId="0" borderId="13" xfId="2" applyFont="1" applyBorder="1" applyAlignment="1">
      <alignment horizontal="right"/>
    </xf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Oosapas%20Consolidar,%204to.%20Trim%202024/f.%20Reporte_Analitico_del_Activo_20250128R4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A"/>
    </sheetNames>
    <sheetDataSet>
      <sheetData sheetId="0">
        <row r="8">
          <cell r="C8">
            <v>743082.34</v>
          </cell>
          <cell r="D8">
            <v>3532124.81</v>
          </cell>
          <cell r="E8">
            <v>3245021.55</v>
          </cell>
          <cell r="F8">
            <v>1030185.6</v>
          </cell>
          <cell r="G8">
            <v>287103.26</v>
          </cell>
        </row>
        <row r="9">
          <cell r="C9">
            <v>513292.05</v>
          </cell>
          <cell r="D9">
            <v>3532124.81</v>
          </cell>
          <cell r="E9">
            <v>3170021.55</v>
          </cell>
          <cell r="F9">
            <v>875395.31</v>
          </cell>
          <cell r="G9">
            <v>362103.26</v>
          </cell>
        </row>
        <row r="10">
          <cell r="C10">
            <v>208186.92</v>
          </cell>
          <cell r="D10">
            <v>3077515.71</v>
          </cell>
          <cell r="E10">
            <v>3091321.45</v>
          </cell>
          <cell r="F10">
            <v>194381.18</v>
          </cell>
          <cell r="G10">
            <v>-13805.74</v>
          </cell>
        </row>
        <row r="11">
          <cell r="C11">
            <v>305105.13</v>
          </cell>
          <cell r="D11">
            <v>162040.14000000001</v>
          </cell>
          <cell r="E11">
            <v>78700.100000000006</v>
          </cell>
          <cell r="F11">
            <v>388445.17</v>
          </cell>
        </row>
        <row r="13">
          <cell r="D13">
            <v>292568.96000000002</v>
          </cell>
          <cell r="F13">
            <v>292568.96000000002</v>
          </cell>
          <cell r="G13">
            <v>292568.96000000002</v>
          </cell>
        </row>
        <row r="18">
          <cell r="C18">
            <v>229790.29</v>
          </cell>
          <cell r="E18">
            <v>75000</v>
          </cell>
          <cell r="F18">
            <v>154790.29</v>
          </cell>
          <cell r="G18">
            <v>-75000</v>
          </cell>
        </row>
        <row r="22">
          <cell r="C22">
            <v>261141.21</v>
          </cell>
          <cell r="E22">
            <v>75000</v>
          </cell>
          <cell r="F22">
            <v>186141.21</v>
          </cell>
          <cell r="G22">
            <v>-75000</v>
          </cell>
        </row>
        <row r="24">
          <cell r="C24">
            <v>31350.92</v>
          </cell>
          <cell r="F24">
            <v>31350.92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49"/>
  <sheetViews>
    <sheetView showGridLines="0" tabSelected="1" topLeftCell="A25" zoomScaleNormal="100" zoomScaleSheetLayoutView="70" workbookViewId="0">
      <selection activeCell="C32" sqref="C32"/>
    </sheetView>
  </sheetViews>
  <sheetFormatPr baseColWidth="10" defaultColWidth="1.7109375" defaultRowHeight="15" x14ac:dyDescent="0.25"/>
  <cols>
    <col min="1" max="1" width="6.5703125" style="2" customWidth="1"/>
    <col min="2" max="2" width="61.5703125" style="5" customWidth="1"/>
    <col min="3" max="3" width="42" style="1" customWidth="1"/>
    <col min="4" max="7" width="21.85546875" style="1" customWidth="1"/>
    <col min="8" max="9" width="19.42578125" style="5" customWidth="1"/>
    <col min="10" max="16384" width="1.7109375" style="5"/>
  </cols>
  <sheetData>
    <row r="1" spans="1:7" x14ac:dyDescent="0.25">
      <c r="A1" s="34" t="s">
        <v>53</v>
      </c>
      <c r="B1" s="35"/>
      <c r="C1" s="35"/>
      <c r="D1" s="35"/>
      <c r="E1" s="35"/>
      <c r="F1" s="35"/>
      <c r="G1" s="36"/>
    </row>
    <row r="2" spans="1:7" x14ac:dyDescent="0.25">
      <c r="A2" s="37" t="s">
        <v>0</v>
      </c>
      <c r="B2" s="38"/>
      <c r="C2" s="38"/>
      <c r="D2" s="38"/>
      <c r="E2" s="38"/>
      <c r="F2" s="38"/>
      <c r="G2" s="39"/>
    </row>
    <row r="3" spans="1:7" x14ac:dyDescent="0.25">
      <c r="A3" s="37" t="s">
        <v>1</v>
      </c>
      <c r="B3" s="38"/>
      <c r="C3" s="38"/>
      <c r="D3" s="38"/>
      <c r="E3" s="38"/>
      <c r="F3" s="38"/>
      <c r="G3" s="39"/>
    </row>
    <row r="4" spans="1:7" x14ac:dyDescent="0.25">
      <c r="A4" s="40" t="s">
        <v>2</v>
      </c>
      <c r="B4" s="41"/>
      <c r="C4" s="41"/>
      <c r="D4" s="41"/>
      <c r="E4" s="41"/>
      <c r="F4" s="41"/>
      <c r="G4" s="42"/>
    </row>
    <row r="6" spans="1:7" x14ac:dyDescent="0.25">
      <c r="A6" s="43" t="s">
        <v>3</v>
      </c>
      <c r="B6" s="44"/>
      <c r="C6" s="9" t="s">
        <v>4</v>
      </c>
      <c r="D6" s="9" t="s">
        <v>5</v>
      </c>
      <c r="E6" s="9" t="s">
        <v>6</v>
      </c>
      <c r="F6" s="9" t="s">
        <v>7</v>
      </c>
      <c r="G6" s="10" t="s">
        <v>8</v>
      </c>
    </row>
    <row r="7" spans="1:7" x14ac:dyDescent="0.25">
      <c r="A7" s="11"/>
      <c r="B7" s="11"/>
      <c r="C7" s="12"/>
      <c r="D7" s="12"/>
      <c r="E7" s="12"/>
      <c r="F7" s="12"/>
      <c r="G7" s="13"/>
    </row>
    <row r="8" spans="1:7" x14ac:dyDescent="0.25">
      <c r="A8" s="6">
        <v>1</v>
      </c>
      <c r="B8" s="14" t="s">
        <v>9</v>
      </c>
      <c r="C8" s="30">
        <f>146666225.19+[1]RAA!$C$8</f>
        <v>147409307.53</v>
      </c>
      <c r="D8" s="30">
        <f>214599827.67+[1]RAA!$D$8</f>
        <v>218131952.47999999</v>
      </c>
      <c r="E8" s="30">
        <f>213738712.81+[1]RAA!$E$8</f>
        <v>216983734.36000001</v>
      </c>
      <c r="F8" s="30">
        <f>147527340.05+[1]RAA!$F$8</f>
        <v>148557525.65000001</v>
      </c>
      <c r="G8" s="31">
        <f>861114.86+[1]RAA!$G$8</f>
        <v>1148218.1200000001</v>
      </c>
    </row>
    <row r="9" spans="1:7" x14ac:dyDescent="0.25">
      <c r="A9" s="3">
        <v>1.1000000000000001</v>
      </c>
      <c r="B9" s="15" t="s">
        <v>10</v>
      </c>
      <c r="C9" s="28">
        <f>1959093.77+[1]RAA!$C$9</f>
        <v>2472385.8199999998</v>
      </c>
      <c r="D9" s="28">
        <f>169126549.55+[1]RAA!$D$9</f>
        <v>172658674.36000001</v>
      </c>
      <c r="E9" s="28">
        <f>169738624.49+[1]RAA!$E$9</f>
        <v>172908646.04000002</v>
      </c>
      <c r="F9" s="28">
        <f>1347018.83+[1]RAA!$F$9</f>
        <v>2222414.14</v>
      </c>
      <c r="G9" s="29">
        <f>-612074.94+[1]RAA!$G$9</f>
        <v>-249971.67999999993</v>
      </c>
    </row>
    <row r="10" spans="1:7" s="19" customFormat="1" x14ac:dyDescent="0.25">
      <c r="A10" s="7" t="s">
        <v>11</v>
      </c>
      <c r="B10" s="16" t="s">
        <v>12</v>
      </c>
      <c r="C10" s="24">
        <f>1046420.83+[1]RAA!$C$10</f>
        <v>1254607.75</v>
      </c>
      <c r="D10" s="24">
        <f>153764769.66+[1]RAA!$D$10</f>
        <v>156842285.37</v>
      </c>
      <c r="E10" s="24">
        <f>153682015.52+[1]RAA!$E$10</f>
        <v>156773336.97</v>
      </c>
      <c r="F10" s="24">
        <f>1129174.97+[1]RAA!$F$10</f>
        <v>1323556.1499999999</v>
      </c>
      <c r="G10" s="25">
        <f>82754.14+[1]RAA!$G$10</f>
        <v>68948.399999999994</v>
      </c>
    </row>
    <row r="11" spans="1:7" ht="18.75" customHeight="1" x14ac:dyDescent="0.25">
      <c r="A11" s="7" t="s">
        <v>13</v>
      </c>
      <c r="B11" s="4" t="s">
        <v>14</v>
      </c>
      <c r="C11" s="24">
        <f>874494.9+[1]RAA!$C$11</f>
        <v>1179600.03</v>
      </c>
      <c r="D11" s="24">
        <f>3089598.85+[1]RAA!$D$11</f>
        <v>3251638.99</v>
      </c>
      <c r="E11" s="24">
        <f>3777187.96+[1]RAA!$E$11</f>
        <v>3855888.06</v>
      </c>
      <c r="F11" s="24">
        <f>186905.79+[1]RAA!$F$11</f>
        <v>575350.96</v>
      </c>
      <c r="G11" s="25">
        <v>-687589.11</v>
      </c>
    </row>
    <row r="12" spans="1:7" ht="14.25" customHeight="1" x14ac:dyDescent="0.25">
      <c r="A12" s="7" t="s">
        <v>15</v>
      </c>
      <c r="B12" s="4" t="s">
        <v>16</v>
      </c>
      <c r="C12" s="24">
        <v>38178.04</v>
      </c>
      <c r="D12" s="24">
        <v>9314665.0299999993</v>
      </c>
      <c r="E12" s="24">
        <v>9352843.0700000003</v>
      </c>
      <c r="F12" s="24">
        <v>0</v>
      </c>
      <c r="G12" s="25">
        <f>-38178.04+[1]RAA!$G$13</f>
        <v>254390.92</v>
      </c>
    </row>
    <row r="13" spans="1:7" ht="17.25" customHeight="1" x14ac:dyDescent="0.25">
      <c r="A13" s="7" t="s">
        <v>17</v>
      </c>
      <c r="B13" s="4" t="s">
        <v>18</v>
      </c>
      <c r="C13" s="24">
        <v>0</v>
      </c>
      <c r="D13" s="24">
        <f>2957516.01+[1]RAA!$D$13</f>
        <v>3250084.9699999997</v>
      </c>
      <c r="E13" s="24">
        <v>2926577.94</v>
      </c>
      <c r="F13" s="24">
        <f>30938.07+[1]RAA!$F$13</f>
        <v>323507.03000000003</v>
      </c>
      <c r="G13" s="25">
        <v>30938.07</v>
      </c>
    </row>
    <row r="14" spans="1:7" x14ac:dyDescent="0.25">
      <c r="A14" s="7" t="s">
        <v>19</v>
      </c>
      <c r="B14" s="16" t="s">
        <v>20</v>
      </c>
      <c r="C14" s="24">
        <v>0</v>
      </c>
      <c r="D14" s="24">
        <v>0</v>
      </c>
      <c r="E14" s="24">
        <v>0</v>
      </c>
      <c r="F14" s="24">
        <v>0</v>
      </c>
      <c r="G14" s="25">
        <v>0</v>
      </c>
    </row>
    <row r="15" spans="1:7" x14ac:dyDescent="0.25">
      <c r="A15" s="7" t="s">
        <v>21</v>
      </c>
      <c r="B15" s="4" t="s">
        <v>22</v>
      </c>
      <c r="C15" s="24">
        <v>0</v>
      </c>
      <c r="D15" s="24">
        <v>0</v>
      </c>
      <c r="E15" s="24">
        <v>0</v>
      </c>
      <c r="F15" s="24">
        <v>0</v>
      </c>
      <c r="G15" s="25">
        <v>0</v>
      </c>
    </row>
    <row r="16" spans="1:7" x14ac:dyDescent="0.25">
      <c r="A16" s="7" t="s">
        <v>23</v>
      </c>
      <c r="B16" s="16" t="s">
        <v>24</v>
      </c>
      <c r="C16" s="24">
        <v>0</v>
      </c>
      <c r="D16" s="24">
        <v>0</v>
      </c>
      <c r="E16" s="24">
        <v>0</v>
      </c>
      <c r="F16" s="24">
        <v>0</v>
      </c>
      <c r="G16" s="25">
        <v>0</v>
      </c>
    </row>
    <row r="17" spans="1:7" x14ac:dyDescent="0.25">
      <c r="A17" s="7"/>
      <c r="B17" s="16"/>
      <c r="C17" s="17"/>
      <c r="D17" s="17"/>
      <c r="E17" s="17"/>
      <c r="F17" s="17"/>
      <c r="G17" s="18"/>
    </row>
    <row r="18" spans="1:7" x14ac:dyDescent="0.25">
      <c r="A18" s="3">
        <v>1.2</v>
      </c>
      <c r="B18" s="15" t="s">
        <v>25</v>
      </c>
      <c r="C18" s="28">
        <f>144707131.42+[1]RAA!$C$18</f>
        <v>144936921.70999998</v>
      </c>
      <c r="D18" s="28">
        <v>45473278.119999997</v>
      </c>
      <c r="E18" s="28">
        <f>44000088.32+[1]RAA!$E$18</f>
        <v>44075088.32</v>
      </c>
      <c r="F18" s="28">
        <f>146180321.22+[1]RAA!$F$18</f>
        <v>146335111.50999999</v>
      </c>
      <c r="G18" s="29">
        <f>1473189.8+[1]RAA!$G$18</f>
        <v>1398189.8</v>
      </c>
    </row>
    <row r="19" spans="1:7" x14ac:dyDescent="0.25">
      <c r="A19" s="7" t="s">
        <v>26</v>
      </c>
      <c r="B19" s="4" t="s">
        <v>27</v>
      </c>
      <c r="C19" s="24">
        <v>0</v>
      </c>
      <c r="D19" s="24">
        <v>0</v>
      </c>
      <c r="E19" s="24">
        <v>0</v>
      </c>
      <c r="F19" s="24">
        <v>0</v>
      </c>
      <c r="G19" s="25">
        <v>0</v>
      </c>
    </row>
    <row r="20" spans="1:7" x14ac:dyDescent="0.25">
      <c r="A20" s="7" t="s">
        <v>28</v>
      </c>
      <c r="B20" s="4" t="s">
        <v>29</v>
      </c>
      <c r="C20" s="24">
        <v>0</v>
      </c>
      <c r="D20" s="24">
        <v>0</v>
      </c>
      <c r="E20" s="24">
        <v>0</v>
      </c>
      <c r="F20" s="24">
        <v>0</v>
      </c>
      <c r="G20" s="25">
        <v>0</v>
      </c>
    </row>
    <row r="21" spans="1:7" x14ac:dyDescent="0.25">
      <c r="A21" s="7" t="s">
        <v>30</v>
      </c>
      <c r="B21" s="4" t="s">
        <v>31</v>
      </c>
      <c r="C21" s="24" t="s">
        <v>54</v>
      </c>
      <c r="D21" s="24">
        <v>42033831.469999999</v>
      </c>
      <c r="E21" s="24">
        <v>42033831.469999999</v>
      </c>
      <c r="F21" s="24">
        <v>137112787</v>
      </c>
      <c r="G21" s="25">
        <v>0</v>
      </c>
    </row>
    <row r="22" spans="1:7" x14ac:dyDescent="0.25">
      <c r="A22" s="7" t="s">
        <v>32</v>
      </c>
      <c r="B22" s="16" t="s">
        <v>33</v>
      </c>
      <c r="C22" s="24">
        <f>14371669.26+[1]RAA!$C$22</f>
        <v>14632810.470000001</v>
      </c>
      <c r="D22" s="24">
        <v>2927427.94</v>
      </c>
      <c r="E22" s="24">
        <f>1077461.15+[1]RAA!$E$22</f>
        <v>1152461.1499999999</v>
      </c>
      <c r="F22" s="24">
        <f>16221636.05+[1]RAA!$F$22</f>
        <v>16407777.260000002</v>
      </c>
      <c r="G22" s="25">
        <f>1849966.79+[1]RAA!$G$22</f>
        <v>1774966.79</v>
      </c>
    </row>
    <row r="23" spans="1:7" x14ac:dyDescent="0.25">
      <c r="A23" s="7" t="s">
        <v>34</v>
      </c>
      <c r="B23" s="16" t="s">
        <v>35</v>
      </c>
      <c r="C23" s="24">
        <v>0</v>
      </c>
      <c r="D23" s="24">
        <v>0</v>
      </c>
      <c r="E23" s="24">
        <v>0</v>
      </c>
      <c r="F23" s="24">
        <v>0</v>
      </c>
      <c r="G23" s="25">
        <v>0</v>
      </c>
    </row>
    <row r="24" spans="1:7" x14ac:dyDescent="0.25">
      <c r="A24" s="7" t="s">
        <v>36</v>
      </c>
      <c r="B24" s="4" t="s">
        <v>37</v>
      </c>
      <c r="C24" s="24">
        <f>6777324.84+[1]RAA!$C$24</f>
        <v>6808675.7599999998</v>
      </c>
      <c r="D24" s="24">
        <v>512018.71</v>
      </c>
      <c r="E24" s="24">
        <v>888795.7</v>
      </c>
      <c r="F24" s="24">
        <f>7154101.83+[1]RAA!$F$24</f>
        <v>7185452.75</v>
      </c>
      <c r="G24" s="25">
        <v>376776.99</v>
      </c>
    </row>
    <row r="25" spans="1:7" x14ac:dyDescent="0.25">
      <c r="A25" s="7" t="s">
        <v>38</v>
      </c>
      <c r="B25" s="16" t="s">
        <v>39</v>
      </c>
      <c r="C25" s="24">
        <v>0</v>
      </c>
      <c r="D25" s="24">
        <v>0</v>
      </c>
      <c r="E25" s="24">
        <v>0</v>
      </c>
      <c r="F25" s="24">
        <v>0</v>
      </c>
      <c r="G25" s="25">
        <v>0</v>
      </c>
    </row>
    <row r="26" spans="1:7" x14ac:dyDescent="0.25">
      <c r="A26" s="7" t="s">
        <v>40</v>
      </c>
      <c r="B26" s="4" t="s">
        <v>41</v>
      </c>
      <c r="C26" s="24">
        <v>0</v>
      </c>
      <c r="D26" s="24">
        <v>0</v>
      </c>
      <c r="E26" s="24">
        <v>0</v>
      </c>
      <c r="F26" s="24">
        <v>0</v>
      </c>
      <c r="G26" s="25">
        <v>0</v>
      </c>
    </row>
    <row r="27" spans="1:7" x14ac:dyDescent="0.25">
      <c r="A27" s="8" t="s">
        <v>42</v>
      </c>
      <c r="B27" s="20" t="s">
        <v>43</v>
      </c>
      <c r="C27" s="26">
        <v>0</v>
      </c>
      <c r="D27" s="26">
        <v>0</v>
      </c>
      <c r="E27" s="26">
        <v>0</v>
      </c>
      <c r="F27" s="26">
        <v>0</v>
      </c>
      <c r="G27" s="27">
        <v>0</v>
      </c>
    </row>
    <row r="42" spans="1:7" x14ac:dyDescent="0.25">
      <c r="B42" s="21" t="s">
        <v>44</v>
      </c>
      <c r="C42" s="21" t="s">
        <v>45</v>
      </c>
      <c r="D42" s="32" t="s">
        <v>46</v>
      </c>
      <c r="E42" s="32"/>
      <c r="F42" s="32" t="s">
        <v>47</v>
      </c>
      <c r="G42" s="32"/>
    </row>
    <row r="43" spans="1:7" x14ac:dyDescent="0.25">
      <c r="B43" s="22" t="s">
        <v>48</v>
      </c>
      <c r="C43" s="22" t="s">
        <v>49</v>
      </c>
      <c r="D43" s="33" t="s">
        <v>50</v>
      </c>
      <c r="E43" s="33"/>
      <c r="F43" s="33" t="s">
        <v>51</v>
      </c>
      <c r="G43" s="33"/>
    </row>
    <row r="45" spans="1:7" x14ac:dyDescent="0.25">
      <c r="A45" s="5"/>
    </row>
    <row r="47" spans="1:7" x14ac:dyDescent="0.25">
      <c r="A47" s="5"/>
      <c r="C47" s="5"/>
      <c r="D47" s="5"/>
      <c r="E47" s="5"/>
      <c r="F47" s="5"/>
      <c r="G47" s="5"/>
    </row>
    <row r="49" spans="1:1" x14ac:dyDescent="0.25">
      <c r="A49" s="23" t="s">
        <v>52</v>
      </c>
    </row>
  </sheetData>
  <mergeCells count="9">
    <mergeCell ref="F42:G42"/>
    <mergeCell ref="F43:G43"/>
    <mergeCell ref="D42:E42"/>
    <mergeCell ref="D43:E43"/>
    <mergeCell ref="A1:G1"/>
    <mergeCell ref="A2:G2"/>
    <mergeCell ref="A3:G3"/>
    <mergeCell ref="A4:G4"/>
    <mergeCell ref="A6:B6"/>
  </mergeCells>
  <pageMargins left="0.51181102362204722" right="0.51181102362204722" top="0.59055118110236227" bottom="0.35433070866141736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RAA</vt:lpstr>
      <vt:lpstr>RAA!Área_de_impresión</vt:lpstr>
      <vt:lpstr>RAA!Títulos_a_imprimir</vt:lpstr>
    </vt:vector>
  </TitlesOfParts>
  <Company>ASM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</dc:creator>
  <cp:lastModifiedBy>Usuario</cp:lastModifiedBy>
  <cp:lastPrinted>2025-01-29T18:03:29Z</cp:lastPrinted>
  <dcterms:created xsi:type="dcterms:W3CDTF">2011-11-15T16:09:46Z</dcterms:created>
  <dcterms:modified xsi:type="dcterms:W3CDTF">2025-01-29T18:10:28Z</dcterms:modified>
</cp:coreProperties>
</file>